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hart3.xml" ContentType="application/vnd.openxmlformats-officedocument.drawingml.chart+xml"/>
  <Override PartName="/xl/charts/colors2.xml" ContentType="application/vnd.ms-office.chartcolorstyle+xml"/>
  <Override PartName="/xl/charts/chart1.xml" ContentType="application/vnd.openxmlformats-officedocument.drawingml.chart+xml"/>
  <Override PartName="/xl/charts/style1.xml" ContentType="application/vnd.ms-office.chartstyle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inel" sheetId="1" state="visible" r:id="rId3"/>
    <sheet name="Base" sheetId="2" state="visible" r:id="rId4"/>
    <sheet name="Metas" sheetId="3" state="visible" r:id="rId5"/>
    <sheet name="Cálculos" sheetId="4" state="visible" r:id="rId6"/>
  </sheets>
  <definedNames>
    <definedName function="false" hidden="false" localSheetId="0" name="_xlnm.Print_Area" vbProcedure="false">Painel!$A$1:$Z$47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<sst xmlns="http://schemas.openxmlformats.org/spreadsheetml/2006/main" count="1355" uniqueCount="70">
  <si>
    <t xml:space="preserve">Painel Comercial</t>
  </si>
  <si>
    <t xml:space="preserve">Mês</t>
  </si>
  <si>
    <t xml:space="preserve">Jun</t>
  </si>
  <si>
    <t xml:space="preserve">1º semestre de 2026 · selecione o mês no canto direito; todos os indicadores se recalculam</t>
  </si>
  <si>
    <t xml:space="preserve">FATURAMENTO DO MÊS</t>
  </si>
  <si>
    <t xml:space="preserve">PEDIDOS</t>
  </si>
  <si>
    <t xml:space="preserve">TICKET MÉDIO</t>
  </si>
  <si>
    <t xml:space="preserve">META ATINGIDA</t>
  </si>
  <si>
    <t xml:space="preserve">vs. mês anterior</t>
  </si>
  <si>
    <t xml:space="preserve">Meta do mês:</t>
  </si>
  <si>
    <t xml:space="preserve">Faturamento mensal x meta</t>
  </si>
  <si>
    <t xml:space="preserve">Faturamento por vendedor</t>
  </si>
  <si>
    <t xml:space="preserve">Barras = realizado · linha = meta da equipe</t>
  </si>
  <si>
    <t xml:space="preserve">Mapa de calor do semestre (R$ mil)</t>
  </si>
  <si>
    <t xml:space="preserve">Vendedor</t>
  </si>
  <si>
    <t xml:space="preserve">Jan</t>
  </si>
  <si>
    <t xml:space="preserve">Fev</t>
  </si>
  <si>
    <t xml:space="preserve">Mar</t>
  </si>
  <si>
    <t xml:space="preserve">Abr</t>
  </si>
  <si>
    <t xml:space="preserve">Mai</t>
  </si>
  <si>
    <t xml:space="preserve">Ana Souza</t>
  </si>
  <si>
    <t xml:space="preserve">Bruno Lima</t>
  </si>
  <si>
    <t xml:space="preserve">Carla Dias</t>
  </si>
  <si>
    <t xml:space="preserve">Diego Rocha</t>
  </si>
  <si>
    <t xml:space="preserve">Elisa Prado</t>
  </si>
  <si>
    <t xml:space="preserve">Total</t>
  </si>
  <si>
    <t xml:space="preserve">Faturamento por região no mês</t>
  </si>
  <si>
    <t xml:space="preserve">Curva de Pareto por produto</t>
  </si>
  <si>
    <t xml:space="preserve">Ranking do mês</t>
  </si>
  <si>
    <t xml:space="preserve">Faturamento do semestre por produto e % acumulado da receita</t>
  </si>
  <si>
    <t xml:space="preserve">Vendedores ordenados por faturamento · barra = % da meta individual</t>
  </si>
  <si>
    <t xml:space="preserve">#</t>
  </si>
  <si>
    <t xml:space="preserve">Faturamento</t>
  </si>
  <si>
    <t xml:space="preserve">% meta</t>
  </si>
  <si>
    <t xml:space="preserve">Progresso</t>
  </si>
  <si>
    <t xml:space="preserve">Abaixo de 90% da meta aparece em vermelho. Metas individuais na aba Metas.</t>
  </si>
  <si>
    <t xml:space="preserve">VENDEDORES NA META</t>
  </si>
  <si>
    <t xml:space="preserve">PRODUTO LÍDER DO MÊS</t>
  </si>
  <si>
    <t xml:space="preserve">Base de vendas</t>
  </si>
  <si>
    <t xml:space="preserve">Data</t>
  </si>
  <si>
    <t xml:space="preserve">Região</t>
  </si>
  <si>
    <t xml:space="preserve">Produto</t>
  </si>
  <si>
    <t xml:space="preserve">Categoria</t>
  </si>
  <si>
    <t xml:space="preserve">Qtd</t>
  </si>
  <si>
    <t xml:space="preserve">Preço unit.</t>
  </si>
  <si>
    <t xml:space="preserve">Sudeste</t>
  </si>
  <si>
    <t xml:space="preserve">Notebook</t>
  </si>
  <si>
    <t xml:space="preserve">Informática</t>
  </si>
  <si>
    <t xml:space="preserve">Sul</t>
  </si>
  <si>
    <t xml:space="preserve">Teclado</t>
  </si>
  <si>
    <t xml:space="preserve">Acessórios</t>
  </si>
  <si>
    <t xml:space="preserve">Dock USB-C</t>
  </si>
  <si>
    <t xml:space="preserve">Headset</t>
  </si>
  <si>
    <t xml:space="preserve">Cadeira</t>
  </si>
  <si>
    <t xml:space="preserve">Mobiliário</t>
  </si>
  <si>
    <t xml:space="preserve">Centro-Oeste</t>
  </si>
  <si>
    <t xml:space="preserve">Webcam</t>
  </si>
  <si>
    <t xml:space="preserve">Monitor 4K</t>
  </si>
  <si>
    <t xml:space="preserve">Mesa</t>
  </si>
  <si>
    <t xml:space="preserve">Metas mensais por vendedor (edite os valores em azul)</t>
  </si>
  <si>
    <t xml:space="preserve">Semestre</t>
  </si>
  <si>
    <t xml:space="preserve">Tabelas de apoio dos gráficos (não editar)</t>
  </si>
  <si>
    <t xml:space="preserve">Meta</t>
  </si>
  <si>
    <t xml:space="preserve">Pedidos</t>
  </si>
  <si>
    <t xml:space="preserve">Rank</t>
  </si>
  <si>
    <t xml:space="preserve">Produto (ordenado)</t>
  </si>
  <si>
    <t xml:space="preserve">% acumulado</t>
  </si>
  <si>
    <t xml:space="preserve">Faturamento no mês</t>
  </si>
  <si>
    <t xml:space="preserve">Fat. mês</t>
  </si>
  <si>
    <t xml:space="preserve">Meta mês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</si>
</sst>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&quot;R$ &quot;#,##0"/>
    <numFmt numFmtId="166" formatCode="0"/>
    <numFmt numFmtId="167" formatCode="0%"/>
    <numFmt numFmtId="168" formatCode="&quot;▲ &quot;0.0%;&quot;▼ &quot;0.0%;\–"/>
    <numFmt numFmtId="169" formatCode="0.0"/>
    <numFmt numFmtId="170" formatCode="@"/>
    <numFmt numFmtId="171" formatCode="#,##0"/>
    <numFmt numFmtId="172" formatCode="dd/mm/yyyy"/>
    <numFmt numFmtId="173" formatCode="&quot;R$ &quot;#,##0.00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F2430"/>
      <name val="Calibri"/>
      <family val="0"/>
      <charset val="1"/>
    </font>
    <font>
      <b val="true"/>
      <sz val="9"/>
      <color rgb="FF6F7480"/>
      <name val="Calibri"/>
      <family val="0"/>
      <charset val="1"/>
    </font>
    <font>
      <b val="true"/>
      <sz val="12"/>
      <color rgb="FF1F2430"/>
      <name val="Calibri"/>
      <family val="0"/>
      <charset val="1"/>
    </font>
    <font>
      <sz val="8"/>
      <color rgb="FFF5F4F0"/>
      <name val="Calibri"/>
      <family val="0"/>
      <charset val="1"/>
    </font>
    <font>
      <sz val="9.5"/>
      <color rgb="FF6F7480"/>
      <name val="Calibri"/>
      <family val="0"/>
      <charset val="1"/>
    </font>
    <font>
      <b val="true"/>
      <sz val="8"/>
      <color rgb="FF6F7480"/>
      <name val="Calibri"/>
      <family val="0"/>
      <charset val="1"/>
    </font>
    <font>
      <b val="true"/>
      <sz val="22"/>
      <color rgb="FF1F2430"/>
      <name val="Calibri"/>
      <family val="0"/>
      <charset val="1"/>
    </font>
    <font>
      <sz val="8"/>
      <color rgb="FF6F7480"/>
      <name val="Calibri"/>
      <family val="0"/>
      <charset val="1"/>
    </font>
    <font>
      <b val="true"/>
      <sz val="11"/>
      <color rgb="FF1F2430"/>
      <name val="Calibri"/>
      <family val="0"/>
      <charset val="1"/>
    </font>
    <font>
      <sz val="9"/>
      <color rgb="FF6F7480"/>
      <name val="Calibri"/>
      <family val="0"/>
      <charset val="1"/>
    </font>
    <font>
      <sz val="10"/>
      <color rgb="FF1F2430"/>
      <name val="Calibri"/>
      <family val="0"/>
      <charset val="1"/>
    </font>
    <font>
      <sz val="9"/>
      <color rgb="FF1F2430"/>
      <name val="Calibri"/>
      <family val="0"/>
      <charset val="1"/>
    </font>
    <font>
      <b val="true"/>
      <sz val="10"/>
      <color rgb="FF1F2430"/>
      <name val="Calibri"/>
      <family val="0"/>
      <charset val="1"/>
    </font>
    <font>
      <b val="true"/>
      <sz val="9"/>
      <color rgb="FF1F2430"/>
      <name val="Calibri"/>
      <family val="0"/>
      <charset val="1"/>
    </font>
    <font>
      <sz val="9"/>
      <color rgb="FF2F4B6E"/>
      <name val="Calibri"/>
      <family val="0"/>
      <charset val="1"/>
    </font>
    <font>
      <i val="true"/>
      <sz val="8"/>
      <color rgb="FF6F7480"/>
      <name val="Calibri"/>
      <family val="0"/>
      <charset val="1"/>
    </font>
    <font>
      <b val="true"/>
      <sz val="14"/>
      <color rgb="FF1F2430"/>
      <name val="Calibri"/>
      <family val="0"/>
      <charset val="1"/>
    </font>
    <font>
      <sz val="8.5"/>
      <color rgb="FF6F7480"/>
      <name val="Calibri"/>
      <family val="2"/>
    </font>
    <font>
      <sz val="8.5"/>
      <color rgb="FF1F2430"/>
      <name val="Calibri"/>
      <family val="2"/>
    </font>
    <font>
      <sz val="7.6"/>
      <color rgb="FF6F7480"/>
      <name val="Calibri"/>
      <family val="2"/>
    </font>
    <font>
      <b val="true"/>
      <sz val="9"/>
      <color rgb="FFFFFFFF"/>
      <name val="Calibri"/>
      <family val="0"/>
      <charset val="1"/>
    </font>
    <font>
      <sz val="10"/>
      <color rgb="FF1F4FD1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5F4F0"/>
        <bgColor rgb="FFECECE8"/>
      </patternFill>
    </fill>
    <fill>
      <patternFill patternType="solid">
        <fgColor rgb="FFFFFFFF"/>
        <bgColor rgb="FFF5F4F0"/>
      </patternFill>
    </fill>
    <fill>
      <patternFill patternType="solid">
        <fgColor rgb="FF1F2430"/>
        <bgColor rgb="FF333300"/>
      </patternFill>
    </fill>
    <fill>
      <patternFill patternType="solid">
        <fgColor rgb="FFFFF6D6"/>
        <bgColor rgb="FFF5F4F0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>
        <color rgb="FF2F4B6E"/>
      </left>
      <right style="thin">
        <color rgb="FF2F4B6E"/>
      </right>
      <top style="thin">
        <color rgb="FF2F4B6E"/>
      </top>
      <bottom style="thin">
        <color rgb="FF2F4B6E"/>
      </bottom>
      <diagonal/>
    </border>
    <border diagonalUp="false" diagonalDown="false">
      <left/>
      <right/>
      <top/>
      <bottom style="thin">
        <color rgb="FFCFCBC2"/>
      </bottom>
      <diagonal/>
    </border>
    <border diagonalUp="false" diagonalDown="false">
      <left style="thin">
        <color rgb="FFE4E1DA"/>
      </left>
      <right/>
      <top style="medium">
        <color rgb="FF2F4B6E"/>
      </top>
      <bottom/>
      <diagonal/>
    </border>
    <border diagonalUp="false" diagonalDown="false">
      <left/>
      <right/>
      <top style="medium">
        <color rgb="FF2F4B6E"/>
      </top>
      <bottom/>
      <diagonal/>
    </border>
    <border diagonalUp="false" diagonalDown="false">
      <left/>
      <right style="thin">
        <color rgb="FFE4E1DA"/>
      </right>
      <top style="medium">
        <color rgb="FF2F4B6E"/>
      </top>
      <bottom/>
      <diagonal/>
    </border>
    <border diagonalUp="false" diagonalDown="false">
      <left style="thin">
        <color rgb="FFE4E1DA"/>
      </left>
      <right style="thin">
        <color rgb="FFE4E1DA"/>
      </right>
      <top/>
      <bottom/>
      <diagonal/>
    </border>
    <border diagonalUp="false" diagonalDown="false">
      <left style="thin">
        <color rgb="FFE4E1DA"/>
      </left>
      <right/>
      <top/>
      <bottom style="thin">
        <color rgb="FFE4E1DA"/>
      </bottom>
      <diagonal/>
    </border>
    <border diagonalUp="false" diagonalDown="false">
      <left/>
      <right style="thin">
        <color rgb="FFE4E1DA"/>
      </right>
      <top/>
      <bottom style="thin">
        <color rgb="FFE4E1DA"/>
      </bottom>
      <diagonal/>
    </border>
    <border diagonalUp="false" diagonalDown="false">
      <left/>
      <right/>
      <top/>
      <bottom style="thin">
        <color rgb="FFE4E1DA"/>
      </bottom>
      <diagonal/>
    </border>
    <border diagonalUp="false" diagonalDown="false">
      <left style="thin">
        <color rgb="FFE4E1DA"/>
      </left>
      <right/>
      <top style="thin">
        <color rgb="FFE4E1DA"/>
      </top>
      <bottom/>
      <diagonal/>
    </border>
    <border diagonalUp="false" diagonalDown="false">
      <left/>
      <right/>
      <top style="thin">
        <color rgb="FFE4E1DA"/>
      </top>
      <bottom/>
      <diagonal/>
    </border>
    <border diagonalUp="false" diagonalDown="false">
      <left/>
      <right style="thin">
        <color rgb="FFE4E1DA"/>
      </right>
      <top style="thin">
        <color rgb="FFE4E1DA"/>
      </top>
      <bottom/>
      <diagonal/>
    </border>
    <border diagonalUp="false" diagonalDown="false">
      <left style="thin">
        <color rgb="FFE4E1DA"/>
      </left>
      <right/>
      <top/>
      <bottom/>
      <diagonal/>
    </border>
    <border diagonalUp="false" diagonalDown="false">
      <left/>
      <right style="thin">
        <color rgb="FFE4E1DA"/>
      </right>
      <top/>
      <bottom/>
      <diagonal/>
    </border>
    <border diagonalUp="false" diagonalDown="false">
      <left/>
      <right/>
      <top/>
      <bottom style="thin">
        <color rgb="FFBDBDB6"/>
      </bottom>
      <diagonal/>
    </border>
    <border diagonalUp="false" diagonalDown="false">
      <left/>
      <right/>
      <top/>
      <bottom style="hair">
        <color rgb="FFE4E1DA"/>
      </bottom>
      <diagonal/>
    </border>
    <border diagonalUp="false" diagonalDown="false">
      <left style="medium">
        <color rgb="FF8FA8C4"/>
      </left>
      <right/>
      <top/>
      <bottom/>
      <diagonal/>
    </border>
    <border diagonalUp="false" diagonalDown="false">
      <left style="medium">
        <color rgb="FF8FA8C4"/>
      </left>
      <right style="thin">
        <color rgb="FFE4E1DA"/>
      </right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3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3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0" fillId="3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0" fillId="3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5" fillId="3" borderId="7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4" fontId="11" fillId="3" borderId="8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4" fontId="11" fillId="3" borderId="7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5" fontId="5" fillId="3" borderId="9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0" fillId="3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3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13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4" fontId="0" fillId="3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5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9" fillId="3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3" borderId="1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15" fillId="3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1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17" fillId="3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13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3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3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3" borderId="1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6" fillId="3" borderId="1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3" borderId="1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9" fillId="3" borderId="6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9" fillId="3" borderId="17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9" fillId="3" borderId="18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70" fontId="20" fillId="3" borderId="17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70" fontId="20" fillId="3" borderId="1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72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5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Calibri"/>
        <charset val="1"/>
        <family val="0"/>
        <b val="1"/>
        <color rgb="FF3D7A5A"/>
      </font>
    </dxf>
    <dxf>
      <font>
        <name val="Calibri"/>
        <charset val="1"/>
        <family val="0"/>
        <b val="1"/>
        <color rgb="FFB4463B"/>
      </font>
    </dxf>
    <dxf>
      <font>
        <name val="Calibri"/>
        <charset val="1"/>
        <family val="0"/>
        <b val="1"/>
        <color rgb="FF1F2430"/>
      </font>
      <border diagonalUp="false" diagonalDown="false">
        <left style="thin">
          <color rgb="FF1F2430"/>
        </left>
        <right style="thin">
          <color rgb="FF1F2430"/>
        </right>
        <top/>
        <bottom/>
        <diagonal/>
      </border>
    </dxf>
    <dxf>
      <font>
        <name val="Calibri"/>
        <charset val="1"/>
        <family val="0"/>
        <color rgb="FFDDA79D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DBDB6"/>
      <rgbColor rgb="FF878787"/>
      <rgbColor rgb="FF9999FF"/>
      <rgbColor rgb="FFB4463B"/>
      <rgbColor rgb="FFFFF6D6"/>
      <rgbColor rgb="FFECECE8"/>
      <rgbColor rgb="FF660066"/>
      <rgbColor rgb="FFFF8080"/>
      <rgbColor rgb="FF1F4FD1"/>
      <rgbColor rgb="FFCFCFC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4F0"/>
      <rgbColor rgb="FFE4E1DA"/>
      <rgbColor rgb="FFFFFF99"/>
      <rgbColor rgb="FFCFCBC2"/>
      <rgbColor rgb="FFDDA79D"/>
      <rgbColor rgb="FFCC99FF"/>
      <rgbColor rgb="FFD9CBB5"/>
      <rgbColor rgb="FF4F81BD"/>
      <rgbColor rgb="FF33CCCC"/>
      <rgbColor rgb="FF99CC00"/>
      <rgbColor rgb="FFFFCC00"/>
      <rgbColor rgb="FFFF9900"/>
      <rgbColor rgb="FFC46A3A"/>
      <rgbColor rgb="FF6F7480"/>
      <rgbColor rgb="FF8FA8C4"/>
      <rgbColor rgb="FF003366"/>
      <rgbColor rgb="FF3D7A5A"/>
      <rgbColor rgb="FF003300"/>
      <rgbColor rgb="FF333300"/>
      <rgbColor rgb="FF993300"/>
      <rgbColor rgb="FF993366"/>
      <rgbColor rgb="FF2F4B6E"/>
      <rgbColor rgb="FF1F24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_rels/chart3.xml.rels><?xml version="1.0" encoding="UTF-8"?>
<Relationships xmlns="http://schemas.openxmlformats.org/package/2006/relationships"><Relationship Id="rId1" Type="http://schemas.microsoft.com/office/2011/relationships/chartStyle" Target="style3.xml"/><Relationship Id="rId2" Type="http://schemas.microsoft.com/office/2011/relationships/chartColorStyle" Target="colors3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clustered"/>
        <c:varyColors val="0"/>
        <c:ser>
          <c:idx val="0"/>
          <c:order val="0"/>
          <c:tx>
            <c:strRef>
              <c:f>Cálculos!B3</c:f>
              <c:strCache>
                <c:ptCount val="1"/>
                <c:pt idx="0">
                  <c:v>Faturamento</c:v>
                </c:pt>
              </c:strCache>
            </c:strRef>
          </c:tx>
          <c:spPr>
            <a:solidFill>
              <a:srgbClr val="2F4B6E"/>
            </a:solidFill>
            <a:ln w="1260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Cálculos!$A$4:$A$9</c:f>
              <c:strCache>
                <c:ptCount val="6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</c:strCache>
            </c:strRef>
          </c:cat>
          <c:val>
            <c:numRef>
              <c:f>Cálculos!$B$4:$B$9</c:f>
              <c:numCache>
                <c:formatCode>"R$ "#,##0</c:formatCode>
                <c:ptCount val="6"/>
                <c:pt idx="0">
                  <c:v>108760</c:v>
                </c:pt>
                <c:pt idx="1">
                  <c:v>106330</c:v>
                </c:pt>
                <c:pt idx="2">
                  <c:v>69710</c:v>
                </c:pt>
                <c:pt idx="3">
                  <c:v>109590</c:v>
                </c:pt>
                <c:pt idx="4">
                  <c:v>140990</c:v>
                </c:pt>
                <c:pt idx="5">
                  <c:v>145190</c:v>
                </c:pt>
              </c:numCache>
            </c:numRef>
          </c:val>
        </c:ser>
        <c:gapWidth val="60"/>
        <c:overlap val="0"/>
        <c:axId val="10999780"/>
        <c:axId val="41773112"/>
      </c:barChart>
      <c:lineChart>
        <c:grouping val="standard"/>
        <c:varyColors val="0"/>
        <c:ser>
          <c:idx val="1"/>
          <c:order val="1"/>
          <c:tx>
            <c:strRef>
              <c:f>Cálculos!C3</c:f>
              <c:strCache>
                <c:ptCount val="1"/>
                <c:pt idx="0">
                  <c:v>Meta</c:v>
                </c:pt>
              </c:strCache>
            </c:strRef>
          </c:tx>
          <c:spPr>
            <a:ln w="24840">
              <a:solidFill>
                <a:srgbClr val="C46A3A"/>
              </a:solidFill>
              <a:prstDash val="dash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Cálculos!$A$4:$A$9</c:f>
              <c:strCache>
                <c:ptCount val="6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</c:strCache>
            </c:strRef>
          </c:cat>
          <c:val>
            <c:numRef>
              <c:f>Cálculos!$C$4:$C$9</c:f>
              <c:numCache>
                <c:formatCode>"R$ "#,##0</c:formatCode>
                <c:ptCount val="6"/>
                <c:pt idx="0">
                  <c:v>112000</c:v>
                </c:pt>
                <c:pt idx="1">
                  <c:v>119000</c:v>
                </c:pt>
                <c:pt idx="2">
                  <c:v>126000</c:v>
                </c:pt>
                <c:pt idx="3">
                  <c:v>133000</c:v>
                </c:pt>
                <c:pt idx="4">
                  <c:v>140000</c:v>
                </c:pt>
                <c:pt idx="5">
                  <c:v>147000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10999780"/>
        <c:axId val="41773112"/>
      </c:lineChart>
      <c:catAx>
        <c:axId val="109997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CFCFC8"/>
            </a:solidFill>
            <a:round/>
          </a:ln>
        </c:spPr>
        <c:txPr>
          <a:bodyPr/>
          <a:lstStyle/>
          <a:p>
            <a:pPr>
              <a:defRPr sz="850" b="0" u="none" strike="noStrike">
                <a:solidFill>
                  <a:srgbClr val="6F7480"/>
                </a:solidFill>
                <a:uFillTx/>
                <a:latin typeface="Calibri"/>
              </a:defRPr>
            </a:pPr>
          </a:p>
        </c:txPr>
        <c:crossAx val="41773112"/>
        <c:crosses val="autoZero"/>
        <c:auto val="1"/>
        <c:lblAlgn val="ctr"/>
        <c:lblOffset val="100"/>
        <c:noMultiLvlLbl val="0"/>
      </c:catAx>
      <c:valAx>
        <c:axId val="41773112"/>
        <c:scaling>
          <c:orientation val="minMax"/>
        </c:scaling>
        <c:delete val="0"/>
        <c:axPos val="l"/>
        <c:majorGridlines>
          <c:spPr>
            <a:ln w="9360">
              <a:solidFill>
                <a:srgbClr val="ECECE8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sz="850" b="0" u="none" strike="noStrike">
                <a:solidFill>
                  <a:srgbClr val="6F7480"/>
                </a:solidFill>
                <a:uFillTx/>
                <a:latin typeface="Calibri"/>
              </a:defRPr>
            </a:pPr>
          </a:p>
        </c:txPr>
        <c:crossAx val="10999780"/>
        <c:crosses val="autoZero"/>
        <c:crossBetween val="between"/>
      </c:valAx>
      <c:spPr>
        <a:ln w="0">
          <a:noFill/>
        </a:ln>
      </c:spPr>
    </c:plotArea>
    <c:legend>
      <c:legendPos val="t"/>
      <c:overlay val="0"/>
      <c:spPr>
        <a:noFill/>
        <a:ln w="0">
          <a:noFill/>
        </a:ln>
      </c:spPr>
      <c:txPr>
        <a:bodyPr/>
        <a:lstStyle/>
        <a:p>
          <a:pPr>
            <a:defRPr sz="850" b="0" u="none" strike="noStrike">
              <a:solidFill>
                <a:srgbClr val="1F243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noFill/>
    <a:ln w="9360"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doughnutChart>
        <c:varyColors val="1"/>
        <c:ser>
          <c:idx val="0"/>
          <c:order val="0"/>
          <c:tx>
            <c:strRef>
              <c:f>Cálculos!O3</c:f>
              <c:strCache>
                <c:ptCount val="1"/>
                <c:pt idx="0">
                  <c:v>Faturamento no mês</c:v>
                </c:pt>
              </c:strCache>
            </c:strRef>
          </c:tx>
          <c:spPr>
            <a:ln w="12600">
              <a:noFill/>
            </a:ln>
          </c:spPr>
          <c:explosion val="0"/>
          <c:dPt>
            <c:idx val="0"/>
            <c:spPr>
              <a:solidFill>
                <a:srgbClr val="2F4B6E"/>
              </a:solidFill>
              <a:ln w="0">
                <a:solidFill>
                  <a:srgbClr val="FFFFFF"/>
                </a:solidFill>
              </a:ln>
            </c:spPr>
          </c:dPt>
          <c:dPt>
            <c:idx val="1"/>
            <c:spPr>
              <a:solidFill>
                <a:srgbClr val="8FA8C4"/>
              </a:solidFill>
              <a:ln w="0">
                <a:solidFill>
                  <a:srgbClr val="FFFFFF"/>
                </a:solidFill>
              </a:ln>
            </c:spPr>
          </c:dPt>
          <c:dPt>
            <c:idx val="2"/>
            <c:spPr>
              <a:solidFill>
                <a:srgbClr val="D9CBB5"/>
              </a:solidFill>
              <a:ln w="0">
                <a:solidFill>
                  <a:srgbClr val="FFFFFF"/>
                </a:solidFill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sz="1000" b="0" u="none" strike="noStrik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sz="1000" b="0" u="none" strike="noStrik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sz="1000" b="0" u="none" strike="noStrik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</c:dLbls>
          <c:cat>
            <c:strRef>
              <c:f>Cálculos!$N$4:$N$6</c:f>
              <c:strCache>
                <c:ptCount val="3"/>
                <c:pt idx="0">
                  <c:v>Sul</c:v>
                </c:pt>
                <c:pt idx="1">
                  <c:v>Sudeste</c:v>
                </c:pt>
                <c:pt idx="2">
                  <c:v>Centro-Oeste</c:v>
                </c:pt>
              </c:strCache>
            </c:strRef>
          </c:cat>
          <c:val>
            <c:numRef>
              <c:f>Cálculos!$O$4:$O$6</c:f>
              <c:numCache>
                <c:formatCode>"R$ "#,##0</c:formatCode>
                <c:ptCount val="3"/>
                <c:pt idx="0">
                  <c:v>72720</c:v>
                </c:pt>
                <c:pt idx="1">
                  <c:v>60040</c:v>
                </c:pt>
                <c:pt idx="2">
                  <c:v>12430</c:v>
                </c:pt>
              </c:numCache>
            </c:numRef>
          </c:val>
        </c:ser>
        <c:firstSliceAng val="0"/>
        <c:holeSize val="50"/>
      </c:doughnutChart>
      <c:spPr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850" b="0" u="none" strike="noStrike">
              <a:solidFill>
                <a:srgbClr val="1F243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noFill/>
    <a:ln w="9360">
      <a:noFill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clustered"/>
        <c:varyColors val="0"/>
        <c:ser>
          <c:idx val="0"/>
          <c:order val="0"/>
          <c:tx>
            <c:strRef>
              <c:f>Cálculos!K3</c:f>
              <c:strCache>
                <c:ptCount val="1"/>
                <c:pt idx="0">
                  <c:v>Faturamento</c:v>
                </c:pt>
              </c:strCache>
            </c:strRef>
          </c:tx>
          <c:spPr>
            <a:solidFill>
              <a:srgbClr val="2F4B6E"/>
            </a:solidFill>
            <a:ln w="1260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Cálculos!$J$4:$J$11</c:f>
              <c:strCache>
                <c:ptCount val="8"/>
                <c:pt idx="0">
                  <c:v>Notebook</c:v>
                </c:pt>
                <c:pt idx="1">
                  <c:v>Monitor 4K</c:v>
                </c:pt>
                <c:pt idx="2">
                  <c:v>Cadeira</c:v>
                </c:pt>
                <c:pt idx="3">
                  <c:v>Mesa</c:v>
                </c:pt>
                <c:pt idx="4">
                  <c:v>Dock USB-C</c:v>
                </c:pt>
                <c:pt idx="5">
                  <c:v>Headset</c:v>
                </c:pt>
                <c:pt idx="6">
                  <c:v>Teclado</c:v>
                </c:pt>
                <c:pt idx="7">
                  <c:v>Webcam</c:v>
                </c:pt>
              </c:strCache>
            </c:strRef>
          </c:cat>
          <c:val>
            <c:numRef>
              <c:f>Cálculos!$K$4:$K$11</c:f>
              <c:numCache>
                <c:formatCode>"R$ "#,##0</c:formatCode>
                <c:ptCount val="8"/>
                <c:pt idx="0">
                  <c:v>195600.000004</c:v>
                </c:pt>
                <c:pt idx="1">
                  <c:v>151110.000005</c:v>
                </c:pt>
                <c:pt idx="2">
                  <c:v>74820.000006</c:v>
                </c:pt>
                <c:pt idx="3">
                  <c:v>73500.000007</c:v>
                </c:pt>
                <c:pt idx="4">
                  <c:v>57270.000008</c:v>
                </c:pt>
                <c:pt idx="5">
                  <c:v>51660.000009</c:v>
                </c:pt>
                <c:pt idx="6">
                  <c:v>49020.00001</c:v>
                </c:pt>
                <c:pt idx="7">
                  <c:v>27590.000011</c:v>
                </c:pt>
              </c:numCache>
            </c:numRef>
          </c:val>
        </c:ser>
        <c:gapWidth val="40"/>
        <c:overlap val="0"/>
        <c:axId val="11274589"/>
        <c:axId val="11988660"/>
      </c:barChart>
      <c:lineChart>
        <c:grouping val="standard"/>
        <c:varyColors val="0"/>
        <c:ser>
          <c:idx val="1"/>
          <c:order val="1"/>
          <c:tx>
            <c:strRef>
              <c:f>Cálculos!L3</c:f>
              <c:strCache>
                <c:ptCount val="1"/>
                <c:pt idx="0">
                  <c:v>% acumulado</c:v>
                </c:pt>
              </c:strCache>
            </c:strRef>
          </c:tx>
          <c:spPr>
            <a:ln w="24840">
              <a:solidFill>
                <a:srgbClr val="C46A3A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Cálculos!$J$4:$J$11</c:f>
              <c:strCache>
                <c:ptCount val="8"/>
                <c:pt idx="0">
                  <c:v>Notebook</c:v>
                </c:pt>
                <c:pt idx="1">
                  <c:v>Monitor 4K</c:v>
                </c:pt>
                <c:pt idx="2">
                  <c:v>Cadeira</c:v>
                </c:pt>
                <c:pt idx="3">
                  <c:v>Mesa</c:v>
                </c:pt>
                <c:pt idx="4">
                  <c:v>Dock USB-C</c:v>
                </c:pt>
                <c:pt idx="5">
                  <c:v>Headset</c:v>
                </c:pt>
                <c:pt idx="6">
                  <c:v>Teclado</c:v>
                </c:pt>
                <c:pt idx="7">
                  <c:v>Webcam</c:v>
                </c:pt>
              </c:strCache>
            </c:strRef>
          </c:cat>
          <c:val>
            <c:numRef>
              <c:f>Cálculos!$L$4:$L$11</c:f>
              <c:numCache>
                <c:formatCode>0%</c:formatCode>
                <c:ptCount val="8"/>
                <c:pt idx="0">
                  <c:v>0.28740614482971</c:v>
                </c:pt>
                <c:pt idx="1">
                  <c:v>0.509440615922585</c:v>
                </c:pt>
                <c:pt idx="2">
                  <c:v>0.619377874396223</c:v>
                </c:pt>
                <c:pt idx="3">
                  <c:v>0.72737558220074</c:v>
                </c:pt>
                <c:pt idx="4">
                  <c:v>0.811525632897878</c:v>
                </c:pt>
                <c:pt idx="5">
                  <c:v>0.887432593246476</c:v>
                </c:pt>
                <c:pt idx="6">
                  <c:v>0.959460452255363</c:v>
                </c:pt>
                <c:pt idx="7">
                  <c:v>1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35216655"/>
        <c:axId val="98184940"/>
      </c:lineChart>
      <c:catAx>
        <c:axId val="1127458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CFCFC8"/>
            </a:solidFill>
            <a:round/>
          </a:ln>
        </c:spPr>
        <c:txPr>
          <a:bodyPr/>
          <a:lstStyle/>
          <a:p>
            <a:pPr>
              <a:defRPr sz="760" b="0" u="none" strike="noStrike">
                <a:solidFill>
                  <a:srgbClr val="6F7480"/>
                </a:solidFill>
                <a:uFillTx/>
                <a:latin typeface="Calibri"/>
              </a:defRPr>
            </a:pPr>
          </a:p>
        </c:txPr>
        <c:crossAx val="11988660"/>
        <c:crosses val="autoZero"/>
        <c:auto val="1"/>
        <c:lblAlgn val="ctr"/>
        <c:lblOffset val="100"/>
        <c:noMultiLvlLbl val="0"/>
      </c:catAx>
      <c:valAx>
        <c:axId val="11988660"/>
        <c:scaling>
          <c:orientation val="minMax"/>
        </c:scaling>
        <c:delete val="0"/>
        <c:axPos val="l"/>
        <c:majorGridlines>
          <c:spPr>
            <a:ln w="9360">
              <a:solidFill>
                <a:srgbClr val="ECECE8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sz="850" b="0" u="none" strike="noStrike">
                <a:solidFill>
                  <a:srgbClr val="6F7480"/>
                </a:solidFill>
                <a:uFillTx/>
                <a:latin typeface="Calibri"/>
              </a:defRPr>
            </a:pPr>
          </a:p>
        </c:txPr>
        <c:crossAx val="11274589"/>
        <c:crosses val="autoZero"/>
        <c:crossBetween val="between"/>
      </c:valAx>
      <c:catAx>
        <c:axId val="35216655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spPr>
          <a:ln w="9360">
            <a:solidFill>
              <a:srgbClr val="CFCFC8"/>
            </a:solidFill>
            <a:round/>
          </a:ln>
        </c:spPr>
        <c:txPr>
          <a:bodyPr/>
          <a:lstStyle/>
          <a:p>
            <a:pPr>
              <a:defRPr sz="760" b="0" u="none" strike="noStrike">
                <a:solidFill>
                  <a:srgbClr val="6F7480"/>
                </a:solidFill>
                <a:uFillTx/>
                <a:latin typeface="Calibri"/>
              </a:defRPr>
            </a:pPr>
          </a:p>
        </c:txPr>
        <c:crossAx val="98184940"/>
        <c:crosses val="autoZero"/>
        <c:auto val="1"/>
        <c:lblAlgn val="ctr"/>
        <c:lblOffset val="100"/>
        <c:noMultiLvlLbl val="0"/>
      </c:catAx>
      <c:valAx>
        <c:axId val="98184940"/>
        <c:scaling>
          <c:orientation val="minMax"/>
          <c:max val="1"/>
          <c:min val="0"/>
        </c:scaling>
        <c:delete val="0"/>
        <c:axPos val="r"/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850" b="0" u="none" strike="noStrike">
                <a:solidFill>
                  <a:srgbClr val="6F7480"/>
                </a:solidFill>
                <a:uFillTx/>
                <a:latin typeface="Calibri"/>
              </a:defRPr>
            </a:pPr>
          </a:p>
        </c:txPr>
        <c:crossAx val="35216655"/>
        <c:crosses val="max"/>
        <c:crossBetween val="between"/>
      </c:valAx>
      <c:spPr>
        <a:ln w="0">
          <a:noFill/>
        </a:ln>
      </c:spPr>
    </c:plotArea>
    <c:legend>
      <c:legendPos val="t"/>
      <c:overlay val="0"/>
      <c:spPr>
        <a:noFill/>
        <a:ln w="0">
          <a:noFill/>
        </a:ln>
      </c:spPr>
      <c:txPr>
        <a:bodyPr/>
        <a:lstStyle/>
        <a:p>
          <a:pPr>
            <a:defRPr sz="850" b="0" u="none" strike="noStrike">
              <a:solidFill>
                <a:srgbClr val="1F243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noFill/>
    <a:ln w="9360">
      <a:noFill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3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11</xdr:row>
      <xdr:rowOff>0</xdr:rowOff>
    </xdr:from>
    <xdr:to>
      <xdr:col>13</xdr:col>
      <xdr:colOff>282960</xdr:colOff>
      <xdr:row>24</xdr:row>
      <xdr:rowOff>189360</xdr:rowOff>
    </xdr:to>
    <xdr:graphicFrame>
      <xdr:nvGraphicFramePr>
        <xdr:cNvPr id="1" name="Chart 1"/>
        <xdr:cNvGraphicFramePr/>
      </xdr:nvGraphicFramePr>
      <xdr:xfrm>
        <a:off x="106200" y="2419200"/>
        <a:ext cx="4679640" cy="295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15</xdr:col>
      <xdr:colOff>0</xdr:colOff>
      <xdr:row>20</xdr:row>
      <xdr:rowOff>0</xdr:rowOff>
    </xdr:from>
    <xdr:to>
      <xdr:col>23</xdr:col>
      <xdr:colOff>308520</xdr:colOff>
      <xdr:row>26</xdr:row>
      <xdr:rowOff>116640</xdr:rowOff>
    </xdr:to>
    <xdr:graphicFrame>
      <xdr:nvGraphicFramePr>
        <xdr:cNvPr id="2" name="Chart 2"/>
        <xdr:cNvGraphicFramePr/>
      </xdr:nvGraphicFramePr>
      <xdr:xfrm>
        <a:off x="5235480" y="4419720"/>
        <a:ext cx="3239640" cy="12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30</xdr:row>
      <xdr:rowOff>0</xdr:rowOff>
    </xdr:from>
    <xdr:to>
      <xdr:col>13</xdr:col>
      <xdr:colOff>282960</xdr:colOff>
      <xdr:row>43</xdr:row>
      <xdr:rowOff>166320</xdr:rowOff>
    </xdr:to>
    <xdr:graphicFrame>
      <xdr:nvGraphicFramePr>
        <xdr:cNvPr id="3" name="Chart 3"/>
        <xdr:cNvGraphicFramePr/>
      </xdr:nvGraphicFramePr>
      <xdr:xfrm>
        <a:off x="106200" y="6315120"/>
        <a:ext cx="4679640" cy="3023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B5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.51"/>
    <col collapsed="false" customWidth="true" hidden="false" outlineLevel="0" max="25" min="2" style="0" width="5.2"/>
    <col collapsed="false" customWidth="true" hidden="false" outlineLevel="0" max="26" min="26" style="0" width="1.51"/>
  </cols>
  <sheetData>
    <row r="1" customFormat="false" ht="9.7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customFormat="false" ht="30" hidden="false" customHeight="true" outlineLevel="0" collapsed="false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 t="s">
        <v>1</v>
      </c>
      <c r="U2" s="3"/>
      <c r="V2" s="1"/>
      <c r="W2" s="4" t="s">
        <v>2</v>
      </c>
      <c r="X2" s="4"/>
      <c r="Y2" s="4"/>
      <c r="Z2" s="1"/>
      <c r="AB2" s="5" t="n">
        <f aca="false">MATCH(W2,{"Jan","Fev","Mar","Abr","Mai","Jun"},0)</f>
        <v>6</v>
      </c>
    </row>
    <row r="3" customFormat="false" ht="19.5" hidden="false" customHeight="true" outlineLevel="0" collapsed="false">
      <c r="A3" s="1"/>
      <c r="B3" s="6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1"/>
    </row>
    <row r="4" customFormat="false" ht="12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customFormat="false" ht="15" hidden="false" customHeight="false" outlineLevel="0" collapsed="false">
      <c r="A5" s="1"/>
      <c r="B5" s="8" t="s">
        <v>4</v>
      </c>
      <c r="C5" s="9"/>
      <c r="D5" s="9"/>
      <c r="E5" s="9"/>
      <c r="F5" s="9"/>
      <c r="G5" s="10"/>
      <c r="H5" s="8" t="s">
        <v>5</v>
      </c>
      <c r="I5" s="9"/>
      <c r="J5" s="9"/>
      <c r="K5" s="9"/>
      <c r="L5" s="9"/>
      <c r="M5" s="10"/>
      <c r="N5" s="8" t="s">
        <v>6</v>
      </c>
      <c r="O5" s="9"/>
      <c r="P5" s="9"/>
      <c r="Q5" s="9"/>
      <c r="R5" s="9"/>
      <c r="S5" s="10"/>
      <c r="T5" s="8" t="s">
        <v>7</v>
      </c>
      <c r="U5" s="9"/>
      <c r="V5" s="9"/>
      <c r="W5" s="9"/>
      <c r="X5" s="9"/>
      <c r="Y5" s="10"/>
      <c r="Z5" s="1"/>
    </row>
    <row r="6" customFormat="false" ht="19.5" hidden="false" customHeight="true" outlineLevel="0" collapsed="false">
      <c r="A6" s="1"/>
      <c r="B6" s="11" t="n">
        <f aca="false">SUMIFS(Base!$I$4:$I$313,Base!$B$4:$B$313,$AB$2)</f>
        <v>145190</v>
      </c>
      <c r="C6" s="11"/>
      <c r="D6" s="11"/>
      <c r="E6" s="11"/>
      <c r="F6" s="11"/>
      <c r="G6" s="11"/>
      <c r="H6" s="12" t="n">
        <f aca="false">COUNTIFS(Base!$B$4:$B$313,$AB$2)</f>
        <v>61</v>
      </c>
      <c r="I6" s="12"/>
      <c r="J6" s="12"/>
      <c r="K6" s="12"/>
      <c r="L6" s="12"/>
      <c r="M6" s="12"/>
      <c r="N6" s="11" t="n">
        <f aca="false">IFERROR(SUMIFS(Base!$I$4:$I$313,Base!$B$4:$B$313,$AB$2)/COUNTIFS(Base!$B$4:$B$313,$AB$2),0)</f>
        <v>2380.16393442623</v>
      </c>
      <c r="O6" s="11"/>
      <c r="P6" s="11"/>
      <c r="Q6" s="11"/>
      <c r="R6" s="11"/>
      <c r="S6" s="11"/>
      <c r="T6" s="13" t="n">
        <f aca="false">IFERROR(SUMIFS(Base!$I$4:$I$313,Base!$B$4:$B$313,$AB$2)/INDEX(Cálculos!$C$4:$C$9,$AB$2),0)</f>
        <v>0.987687074829932</v>
      </c>
      <c r="U6" s="13"/>
      <c r="V6" s="13"/>
      <c r="W6" s="13"/>
      <c r="X6" s="13"/>
      <c r="Y6" s="13"/>
      <c r="Z6" s="1"/>
    </row>
    <row r="7" customFormat="false" ht="18" hidden="false" customHeight="true" outlineLevel="0" collapsed="false">
      <c r="A7" s="1"/>
      <c r="B7" s="11"/>
      <c r="C7" s="11"/>
      <c r="D7" s="11"/>
      <c r="E7" s="11"/>
      <c r="F7" s="11"/>
      <c r="G7" s="11"/>
      <c r="H7" s="12"/>
      <c r="I7" s="12"/>
      <c r="J7" s="12"/>
      <c r="K7" s="12"/>
      <c r="L7" s="12"/>
      <c r="M7" s="12"/>
      <c r="N7" s="11"/>
      <c r="O7" s="11"/>
      <c r="P7" s="11"/>
      <c r="Q7" s="11"/>
      <c r="R7" s="11"/>
      <c r="S7" s="11"/>
      <c r="T7" s="13"/>
      <c r="U7" s="13"/>
      <c r="V7" s="13"/>
      <c r="W7" s="13"/>
      <c r="X7" s="13"/>
      <c r="Y7" s="13"/>
      <c r="Z7" s="1"/>
    </row>
    <row r="8" customFormat="false" ht="15" hidden="false" customHeight="false" outlineLevel="0" collapsed="false">
      <c r="A8" s="1"/>
      <c r="B8" s="14" t="n">
        <f aca="false">IF($AB$2=1,"",SUMIFS(Base!$I$4:$I$313,Base!$B$4:$B$313,$AB$2)/SUMIFS(Base!$I$4:$I$313,Base!$B$4:$B$313,$AB$2-1)-1)</f>
        <v>0.0297893467621817</v>
      </c>
      <c r="C8" s="14"/>
      <c r="D8" s="15" t="s">
        <v>8</v>
      </c>
      <c r="E8" s="15"/>
      <c r="F8" s="15"/>
      <c r="G8" s="15"/>
      <c r="H8" s="14" t="n">
        <f aca="false">IF($AB$2=1,"",COUNTIFS(Base!$B$4:$B$313,$AB$2)/COUNTIFS(Base!$B$4:$B$313,$AB$2-1)-1)</f>
        <v>0.0166666666666666</v>
      </c>
      <c r="I8" s="14"/>
      <c r="J8" s="15" t="s">
        <v>8</v>
      </c>
      <c r="K8" s="15"/>
      <c r="L8" s="15"/>
      <c r="M8" s="15"/>
      <c r="N8" s="14" t="n">
        <f aca="false">IF($AB$2=1,"",IFERROR((SUMIFS(Base!$I$4:$I$313,Base!$B$4:$B$313,$AB$2)/COUNTIFS(Base!$B$4:$B$313,$AB$2))/(SUMIFS(Base!$I$4:$I$313,Base!$B$4:$B$313,$AB$2-1)/COUNTIFS(Base!$B$4:$B$313,$AB$2-1))-1,""))</f>
        <v>0.0129075541923098</v>
      </c>
      <c r="O8" s="14"/>
      <c r="P8" s="15" t="s">
        <v>8</v>
      </c>
      <c r="Q8" s="15"/>
      <c r="R8" s="15"/>
      <c r="S8" s="15"/>
      <c r="T8" s="16" t="s">
        <v>9</v>
      </c>
      <c r="U8" s="16"/>
      <c r="V8" s="16"/>
      <c r="W8" s="17" t="n">
        <f aca="false">INDEX(Cálculos!$C$4:$C$9,$AB$2)</f>
        <v>147000</v>
      </c>
      <c r="X8" s="17"/>
      <c r="Y8" s="18"/>
      <c r="Z8" s="1"/>
    </row>
    <row r="9" customFormat="false" ht="15" hidden="false" customHeight="false" outlineLevel="0" collapsed="false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customFormat="false" ht="21.75" hidden="false" customHeight="true" outlineLevel="0" collapsed="false">
      <c r="A10" s="1"/>
      <c r="B10" s="19" t="s">
        <v>10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1"/>
      <c r="P10" s="19" t="s">
        <v>11</v>
      </c>
      <c r="Q10" s="20"/>
      <c r="R10" s="20"/>
      <c r="S10" s="20"/>
      <c r="T10" s="20"/>
      <c r="U10" s="20"/>
      <c r="V10" s="20"/>
      <c r="W10" s="20"/>
      <c r="X10" s="20"/>
      <c r="Y10" s="21"/>
      <c r="Z10" s="1"/>
    </row>
    <row r="11" customFormat="false" ht="15" hidden="false" customHeight="false" outlineLevel="0" collapsed="false">
      <c r="A11" s="1"/>
      <c r="B11" s="22" t="s">
        <v>12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4"/>
      <c r="P11" s="22" t="s">
        <v>13</v>
      </c>
      <c r="Q11" s="23"/>
      <c r="R11" s="23"/>
      <c r="S11" s="23"/>
      <c r="T11" s="23"/>
      <c r="U11" s="23"/>
      <c r="V11" s="23"/>
      <c r="W11" s="23"/>
      <c r="X11" s="23"/>
      <c r="Y11" s="24"/>
      <c r="Z11" s="1"/>
    </row>
    <row r="12" customFormat="false" ht="15" hidden="false" customHeight="false" outlineLevel="0" collapsed="false">
      <c r="A12" s="1"/>
      <c r="B12" s="25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4"/>
      <c r="P12" s="26" t="s">
        <v>14</v>
      </c>
      <c r="Q12" s="26"/>
      <c r="R12" s="26"/>
      <c r="S12" s="27" t="s">
        <v>15</v>
      </c>
      <c r="T12" s="27" t="s">
        <v>16</v>
      </c>
      <c r="U12" s="27" t="s">
        <v>17</v>
      </c>
      <c r="V12" s="27" t="s">
        <v>18</v>
      </c>
      <c r="W12" s="27" t="s">
        <v>19</v>
      </c>
      <c r="X12" s="27" t="s">
        <v>2</v>
      </c>
      <c r="Y12" s="24"/>
      <c r="Z12" s="1"/>
    </row>
    <row r="13" customFormat="false" ht="19.5" hidden="false" customHeight="true" outlineLevel="0" collapsed="false">
      <c r="A13" s="1"/>
      <c r="B13" s="25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4"/>
      <c r="P13" s="28" t="s">
        <v>20</v>
      </c>
      <c r="Q13" s="28"/>
      <c r="R13" s="28"/>
      <c r="S13" s="29" t="n">
        <f aca="false">SUMIFS(Base!$I$4:$I$313,Base!$C$4:$C$313,$P13,Base!$B$4:$B$313,1)/1000</f>
        <v>25.79</v>
      </c>
      <c r="T13" s="29" t="n">
        <f aca="false">SUMIFS(Base!$I$4:$I$313,Base!$C$4:$C$313,$P13,Base!$B$4:$B$313,2)/1000</f>
        <v>25.78</v>
      </c>
      <c r="U13" s="29" t="n">
        <f aca="false">SUMIFS(Base!$I$4:$I$313,Base!$C$4:$C$313,$P13,Base!$B$4:$B$313,3)/1000</f>
        <v>19.72</v>
      </c>
      <c r="V13" s="29" t="n">
        <f aca="false">SUMIFS(Base!$I$4:$I$313,Base!$C$4:$C$313,$P13,Base!$B$4:$B$313,4)/1000</f>
        <v>35.95</v>
      </c>
      <c r="W13" s="29" t="n">
        <f aca="false">SUMIFS(Base!$I$4:$I$313,Base!$C$4:$C$313,$P13,Base!$B$4:$B$313,5)/1000</f>
        <v>44.22</v>
      </c>
      <c r="X13" s="29" t="n">
        <f aca="false">SUMIFS(Base!$I$4:$I$313,Base!$C$4:$C$313,$P13,Base!$B$4:$B$313,6)/1000</f>
        <v>44.61</v>
      </c>
      <c r="Y13" s="24"/>
      <c r="Z13" s="1"/>
    </row>
    <row r="14" customFormat="false" ht="19.5" hidden="false" customHeight="true" outlineLevel="0" collapsed="false">
      <c r="A14" s="1"/>
      <c r="B14" s="25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4"/>
      <c r="P14" s="28" t="s">
        <v>21</v>
      </c>
      <c r="Q14" s="28"/>
      <c r="R14" s="28"/>
      <c r="S14" s="29" t="n">
        <f aca="false">SUMIFS(Base!$I$4:$I$313,Base!$C$4:$C$313,$P14,Base!$B$4:$B$313,1)/1000</f>
        <v>36.03</v>
      </c>
      <c r="T14" s="29" t="n">
        <f aca="false">SUMIFS(Base!$I$4:$I$313,Base!$C$4:$C$313,$P14,Base!$B$4:$B$313,2)/1000</f>
        <v>17.52</v>
      </c>
      <c r="U14" s="29" t="n">
        <f aca="false">SUMIFS(Base!$I$4:$I$313,Base!$C$4:$C$313,$P14,Base!$B$4:$B$313,3)/1000</f>
        <v>4.84</v>
      </c>
      <c r="V14" s="29" t="n">
        <f aca="false">SUMIFS(Base!$I$4:$I$313,Base!$C$4:$C$313,$P14,Base!$B$4:$B$313,4)/1000</f>
        <v>14.13</v>
      </c>
      <c r="W14" s="29" t="n">
        <f aca="false">SUMIFS(Base!$I$4:$I$313,Base!$C$4:$C$313,$P14,Base!$B$4:$B$313,5)/1000</f>
        <v>8.81</v>
      </c>
      <c r="X14" s="29" t="n">
        <f aca="false">SUMIFS(Base!$I$4:$I$313,Base!$C$4:$C$313,$P14,Base!$B$4:$B$313,6)/1000</f>
        <v>28.5</v>
      </c>
      <c r="Y14" s="24"/>
      <c r="Z14" s="1"/>
    </row>
    <row r="15" customFormat="false" ht="19.5" hidden="false" customHeight="true" outlineLevel="0" collapsed="false">
      <c r="A15" s="1"/>
      <c r="B15" s="25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4"/>
      <c r="P15" s="28" t="s">
        <v>22</v>
      </c>
      <c r="Q15" s="28"/>
      <c r="R15" s="28"/>
      <c r="S15" s="29" t="n">
        <f aca="false">SUMIFS(Base!$I$4:$I$313,Base!$C$4:$C$313,$P15,Base!$B$4:$B$313,1)/1000</f>
        <v>6.03</v>
      </c>
      <c r="T15" s="29" t="n">
        <f aca="false">SUMIFS(Base!$I$4:$I$313,Base!$C$4:$C$313,$P15,Base!$B$4:$B$313,2)/1000</f>
        <v>10.37</v>
      </c>
      <c r="U15" s="29" t="n">
        <f aca="false">SUMIFS(Base!$I$4:$I$313,Base!$C$4:$C$313,$P15,Base!$B$4:$B$313,3)/1000</f>
        <v>29.6</v>
      </c>
      <c r="V15" s="29" t="n">
        <f aca="false">SUMIFS(Base!$I$4:$I$313,Base!$C$4:$C$313,$P15,Base!$B$4:$B$313,4)/1000</f>
        <v>8.31</v>
      </c>
      <c r="W15" s="29" t="n">
        <f aca="false">SUMIFS(Base!$I$4:$I$313,Base!$C$4:$C$313,$P15,Base!$B$4:$B$313,5)/1000</f>
        <v>20.27</v>
      </c>
      <c r="X15" s="29" t="n">
        <f aca="false">SUMIFS(Base!$I$4:$I$313,Base!$C$4:$C$313,$P15,Base!$B$4:$B$313,6)/1000</f>
        <v>31.54</v>
      </c>
      <c r="Y15" s="24"/>
      <c r="Z15" s="1"/>
    </row>
    <row r="16" customFormat="false" ht="19.5" hidden="false" customHeight="true" outlineLevel="0" collapsed="false">
      <c r="A16" s="1"/>
      <c r="B16" s="2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4"/>
      <c r="P16" s="28" t="s">
        <v>23</v>
      </c>
      <c r="Q16" s="28"/>
      <c r="R16" s="28"/>
      <c r="S16" s="29" t="n">
        <f aca="false">SUMIFS(Base!$I$4:$I$313,Base!$C$4:$C$313,$P16,Base!$B$4:$B$313,1)/1000</f>
        <v>26.28</v>
      </c>
      <c r="T16" s="29" t="n">
        <f aca="false">SUMIFS(Base!$I$4:$I$313,Base!$C$4:$C$313,$P16,Base!$B$4:$B$313,2)/1000</f>
        <v>23.96</v>
      </c>
      <c r="U16" s="29" t="n">
        <f aca="false">SUMIFS(Base!$I$4:$I$313,Base!$C$4:$C$313,$P16,Base!$B$4:$B$313,3)/1000</f>
        <v>11.8</v>
      </c>
      <c r="V16" s="29" t="n">
        <f aca="false">SUMIFS(Base!$I$4:$I$313,Base!$C$4:$C$313,$P16,Base!$B$4:$B$313,4)/1000</f>
        <v>40.78</v>
      </c>
      <c r="W16" s="29" t="n">
        <f aca="false">SUMIFS(Base!$I$4:$I$313,Base!$C$4:$C$313,$P16,Base!$B$4:$B$313,5)/1000</f>
        <v>41.31</v>
      </c>
      <c r="X16" s="29" t="n">
        <f aca="false">SUMIFS(Base!$I$4:$I$313,Base!$C$4:$C$313,$P16,Base!$B$4:$B$313,6)/1000</f>
        <v>12.43</v>
      </c>
      <c r="Y16" s="24"/>
      <c r="Z16" s="1"/>
    </row>
    <row r="17" customFormat="false" ht="19.5" hidden="false" customHeight="true" outlineLevel="0" collapsed="false">
      <c r="A17" s="1"/>
      <c r="B17" s="2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4"/>
      <c r="P17" s="28" t="s">
        <v>24</v>
      </c>
      <c r="Q17" s="28"/>
      <c r="R17" s="28"/>
      <c r="S17" s="29" t="n">
        <f aca="false">SUMIFS(Base!$I$4:$I$313,Base!$C$4:$C$313,$P17,Base!$B$4:$B$313,1)/1000</f>
        <v>14.63</v>
      </c>
      <c r="T17" s="29" t="n">
        <f aca="false">SUMIFS(Base!$I$4:$I$313,Base!$C$4:$C$313,$P17,Base!$B$4:$B$313,2)/1000</f>
        <v>28.7</v>
      </c>
      <c r="U17" s="29" t="n">
        <f aca="false">SUMIFS(Base!$I$4:$I$313,Base!$C$4:$C$313,$P17,Base!$B$4:$B$313,3)/1000</f>
        <v>3.75</v>
      </c>
      <c r="V17" s="29" t="n">
        <f aca="false">SUMIFS(Base!$I$4:$I$313,Base!$C$4:$C$313,$P17,Base!$B$4:$B$313,4)/1000</f>
        <v>10.42</v>
      </c>
      <c r="W17" s="29" t="n">
        <f aca="false">SUMIFS(Base!$I$4:$I$313,Base!$C$4:$C$313,$P17,Base!$B$4:$B$313,5)/1000</f>
        <v>26.38</v>
      </c>
      <c r="X17" s="29" t="n">
        <f aca="false">SUMIFS(Base!$I$4:$I$313,Base!$C$4:$C$313,$P17,Base!$B$4:$B$313,6)/1000</f>
        <v>28.11</v>
      </c>
      <c r="Y17" s="24"/>
      <c r="Z17" s="1"/>
    </row>
    <row r="18" customFormat="false" ht="15" hidden="false" customHeight="false" outlineLevel="0" collapsed="false">
      <c r="A18" s="1"/>
      <c r="B18" s="2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4"/>
      <c r="P18" s="30" t="s">
        <v>25</v>
      </c>
      <c r="Q18" s="30"/>
      <c r="R18" s="30"/>
      <c r="S18" s="31" t="n">
        <f aca="false">SUM(S13:S17)</f>
        <v>108.76</v>
      </c>
      <c r="T18" s="31" t="n">
        <f aca="false">SUM(T13:T17)</f>
        <v>106.33</v>
      </c>
      <c r="U18" s="31" t="n">
        <f aca="false">SUM(U13:U17)</f>
        <v>69.71</v>
      </c>
      <c r="V18" s="31" t="n">
        <f aca="false">SUM(V13:V17)</f>
        <v>109.59</v>
      </c>
      <c r="W18" s="31" t="n">
        <f aca="false">SUM(W13:W17)</f>
        <v>140.99</v>
      </c>
      <c r="X18" s="31" t="n">
        <f aca="false">SUM(X13:X17)</f>
        <v>145.19</v>
      </c>
      <c r="Y18" s="24"/>
      <c r="Z18" s="1"/>
    </row>
    <row r="19" customFormat="false" ht="15" hidden="false" customHeight="false" outlineLevel="0" collapsed="false">
      <c r="A19" s="1"/>
      <c r="B19" s="2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4"/>
      <c r="P19" s="25"/>
      <c r="Q19" s="23"/>
      <c r="R19" s="23"/>
      <c r="S19" s="23"/>
      <c r="T19" s="23"/>
      <c r="U19" s="23"/>
      <c r="V19" s="23"/>
      <c r="W19" s="23"/>
      <c r="X19" s="23"/>
      <c r="Y19" s="24"/>
      <c r="Z19" s="1"/>
    </row>
    <row r="20" customFormat="false" ht="15" hidden="false" customHeight="false" outlineLevel="0" collapsed="false">
      <c r="A20" s="1"/>
      <c r="B20" s="2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4"/>
      <c r="P20" s="32" t="s">
        <v>26</v>
      </c>
      <c r="Q20" s="23"/>
      <c r="R20" s="23"/>
      <c r="S20" s="23"/>
      <c r="T20" s="23"/>
      <c r="U20" s="23"/>
      <c r="V20" s="23"/>
      <c r="W20" s="23"/>
      <c r="X20" s="23"/>
      <c r="Y20" s="24"/>
      <c r="Z20" s="1"/>
    </row>
    <row r="21" customFormat="false" ht="15" hidden="false" customHeight="false" outlineLevel="0" collapsed="false">
      <c r="A21" s="1"/>
      <c r="B21" s="2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4"/>
      <c r="P21" s="25"/>
      <c r="Q21" s="23"/>
      <c r="R21" s="23"/>
      <c r="S21" s="23"/>
      <c r="T21" s="23"/>
      <c r="U21" s="23"/>
      <c r="V21" s="23"/>
      <c r="W21" s="23"/>
      <c r="X21" s="23"/>
      <c r="Y21" s="24"/>
      <c r="Z21" s="1"/>
    </row>
    <row r="22" customFormat="false" ht="15" hidden="false" customHeight="false" outlineLevel="0" collapsed="false">
      <c r="A22" s="1"/>
      <c r="B22" s="25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4"/>
      <c r="P22" s="25"/>
      <c r="Q22" s="23"/>
      <c r="R22" s="23"/>
      <c r="S22" s="23"/>
      <c r="T22" s="23"/>
      <c r="U22" s="23"/>
      <c r="V22" s="23"/>
      <c r="W22" s="23"/>
      <c r="X22" s="23"/>
      <c r="Y22" s="24"/>
      <c r="Z22" s="1"/>
    </row>
    <row r="23" customFormat="false" ht="15" hidden="false" customHeight="false" outlineLevel="0" collapsed="false">
      <c r="A23" s="1"/>
      <c r="B23" s="25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4"/>
      <c r="P23" s="25"/>
      <c r="Q23" s="23"/>
      <c r="R23" s="23"/>
      <c r="S23" s="23"/>
      <c r="T23" s="23"/>
      <c r="U23" s="23"/>
      <c r="V23" s="23"/>
      <c r="W23" s="23"/>
      <c r="X23" s="23"/>
      <c r="Y23" s="24"/>
      <c r="Z23" s="1"/>
    </row>
    <row r="24" customFormat="false" ht="15" hidden="false" customHeight="false" outlineLevel="0" collapsed="false">
      <c r="A24" s="1"/>
      <c r="B24" s="25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4"/>
      <c r="P24" s="25"/>
      <c r="Q24" s="23"/>
      <c r="R24" s="23"/>
      <c r="S24" s="23"/>
      <c r="T24" s="23"/>
      <c r="U24" s="23"/>
      <c r="V24" s="23"/>
      <c r="W24" s="23"/>
      <c r="X24" s="23"/>
      <c r="Y24" s="24"/>
      <c r="Z24" s="1"/>
    </row>
    <row r="25" customFormat="false" ht="15" hidden="false" customHeight="false" outlineLevel="0" collapsed="false">
      <c r="A25" s="1"/>
      <c r="B25" s="25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4"/>
      <c r="P25" s="25"/>
      <c r="Q25" s="23"/>
      <c r="R25" s="23"/>
      <c r="S25" s="23"/>
      <c r="T25" s="23"/>
      <c r="U25" s="23"/>
      <c r="V25" s="23"/>
      <c r="W25" s="23"/>
      <c r="X25" s="23"/>
      <c r="Y25" s="24"/>
      <c r="Z25" s="1"/>
    </row>
    <row r="26" customFormat="false" ht="15" hidden="false" customHeight="false" outlineLevel="0" collapsed="false">
      <c r="A26" s="1"/>
      <c r="B26" s="25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4"/>
      <c r="P26" s="25"/>
      <c r="Q26" s="23"/>
      <c r="R26" s="23"/>
      <c r="S26" s="23"/>
      <c r="T26" s="23"/>
      <c r="U26" s="23"/>
      <c r="V26" s="23"/>
      <c r="W26" s="23"/>
      <c r="X26" s="23"/>
      <c r="Y26" s="24"/>
      <c r="Z26" s="1"/>
    </row>
    <row r="27" customFormat="false" ht="15" hidden="false" customHeight="false" outlineLevel="0" collapsed="false">
      <c r="A27" s="1"/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18"/>
      <c r="P27" s="33"/>
      <c r="Q27" s="34"/>
      <c r="R27" s="34"/>
      <c r="S27" s="34"/>
      <c r="T27" s="34"/>
      <c r="U27" s="34"/>
      <c r="V27" s="34"/>
      <c r="W27" s="34"/>
      <c r="X27" s="34"/>
      <c r="Y27" s="18"/>
      <c r="Z27" s="1"/>
    </row>
    <row r="28" customFormat="false" ht="7.5" hidden="false" customHeight="true" outlineLevel="0" collapsed="false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customFormat="false" ht="21.75" hidden="false" customHeight="true" outlineLevel="0" collapsed="false">
      <c r="A29" s="1"/>
      <c r="B29" s="19" t="s">
        <v>27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1"/>
      <c r="P29" s="19" t="s">
        <v>28</v>
      </c>
      <c r="Q29" s="20"/>
      <c r="R29" s="20"/>
      <c r="S29" s="20"/>
      <c r="T29" s="20"/>
      <c r="U29" s="20"/>
      <c r="V29" s="20"/>
      <c r="W29" s="20"/>
      <c r="X29" s="20"/>
      <c r="Y29" s="21"/>
      <c r="Z29" s="1"/>
    </row>
    <row r="30" customFormat="false" ht="15" hidden="false" customHeight="false" outlineLevel="0" collapsed="false">
      <c r="A30" s="1"/>
      <c r="B30" s="22" t="s">
        <v>29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4"/>
      <c r="P30" s="22" t="s">
        <v>30</v>
      </c>
      <c r="Q30" s="23"/>
      <c r="R30" s="23"/>
      <c r="S30" s="23"/>
      <c r="T30" s="23"/>
      <c r="U30" s="23"/>
      <c r="V30" s="23"/>
      <c r="W30" s="23"/>
      <c r="X30" s="23"/>
      <c r="Y30" s="24"/>
      <c r="Z30" s="1"/>
    </row>
    <row r="31" customFormat="false" ht="15" hidden="false" customHeight="false" outlineLevel="0" collapsed="false">
      <c r="A31" s="1"/>
      <c r="B31" s="25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4"/>
      <c r="P31" s="27" t="s">
        <v>31</v>
      </c>
      <c r="Q31" s="26" t="s">
        <v>14</v>
      </c>
      <c r="R31" s="26"/>
      <c r="S31" s="26"/>
      <c r="T31" s="35" t="s">
        <v>32</v>
      </c>
      <c r="U31" s="35"/>
      <c r="V31" s="35" t="s">
        <v>33</v>
      </c>
      <c r="W31" s="26" t="s">
        <v>34</v>
      </c>
      <c r="X31" s="26"/>
      <c r="Y31" s="24"/>
      <c r="Z31" s="1"/>
    </row>
    <row r="32" customFormat="false" ht="21" hidden="false" customHeight="true" outlineLevel="0" collapsed="false">
      <c r="A32" s="1"/>
      <c r="B32" s="25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4"/>
      <c r="P32" s="36" t="n">
        <v>1</v>
      </c>
      <c r="Q32" s="28" t="str">
        <f aca="false">INDEX(Cálculos!$A$13:$A$17,MATCH(LARGE(Cálculos!$B$13:$B$17,1),Cálculos!$B$13:$B$17,0))</f>
        <v>Ana Souza</v>
      </c>
      <c r="R32" s="28"/>
      <c r="S32" s="28"/>
      <c r="T32" s="37" t="n">
        <f aca="false">LARGE(Cálculos!$B$13:$B$17,1)</f>
        <v>44610.000013</v>
      </c>
      <c r="U32" s="37"/>
      <c r="V32" s="38" t="n">
        <f aca="false">IFERROR(T32/INDEX(Cálculos!$C$13:$C$17,MATCH(LARGE(Cálculos!$B$13:$B$17,1),Cálculos!$B$13:$B$17,0)),0)</f>
        <v>1.23916666702778</v>
      </c>
      <c r="W32" s="39" t="str">
        <f aca="false">REPT("█",MIN(8,ROUND(V32*6,0)))</f>
        <v>███████</v>
      </c>
      <c r="X32" s="39"/>
      <c r="Y32" s="24"/>
      <c r="Z32" s="1"/>
    </row>
    <row r="33" customFormat="false" ht="21" hidden="false" customHeight="true" outlineLevel="0" collapsed="false">
      <c r="A33" s="1"/>
      <c r="B33" s="25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4"/>
      <c r="P33" s="36" t="n">
        <v>2</v>
      </c>
      <c r="Q33" s="28" t="str">
        <f aca="false">INDEX(Cálculos!$A$13:$A$17,MATCH(LARGE(Cálculos!$B$13:$B$17,2),Cálculos!$B$13:$B$17,0))</f>
        <v>Carla Dias</v>
      </c>
      <c r="R33" s="28"/>
      <c r="S33" s="28"/>
      <c r="T33" s="37" t="n">
        <f aca="false">LARGE(Cálculos!$B$13:$B$17,2)</f>
        <v>31540.000015</v>
      </c>
      <c r="U33" s="37"/>
      <c r="V33" s="38" t="n">
        <f aca="false">IFERROR(T33/INDEX(Cálculos!$C$13:$C$17,MATCH(LARGE(Cálculos!$B$13:$B$17,2),Cálculos!$B$13:$B$17,0)),0)</f>
        <v>1.37130434847826</v>
      </c>
      <c r="W33" s="39" t="str">
        <f aca="false">REPT("█",MIN(8,ROUND(V33*6,0)))</f>
        <v>████████</v>
      </c>
      <c r="X33" s="39"/>
      <c r="Y33" s="24"/>
      <c r="Z33" s="1"/>
    </row>
    <row r="34" customFormat="false" ht="21" hidden="false" customHeight="true" outlineLevel="0" collapsed="false">
      <c r="A34" s="1"/>
      <c r="B34" s="25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4"/>
      <c r="P34" s="36" t="n">
        <v>3</v>
      </c>
      <c r="Q34" s="28" t="str">
        <f aca="false">INDEX(Cálculos!$A$13:$A$17,MATCH(LARGE(Cálculos!$B$13:$B$17,3),Cálculos!$B$13:$B$17,0))</f>
        <v>Bruno Lima</v>
      </c>
      <c r="R34" s="28"/>
      <c r="S34" s="28"/>
      <c r="T34" s="37" t="n">
        <f aca="false">LARGE(Cálculos!$B$13:$B$17,3)</f>
        <v>28500.000014</v>
      </c>
      <c r="U34" s="37"/>
      <c r="V34" s="38" t="n">
        <f aca="false">IFERROR(T34/INDEX(Cálculos!$C$13:$C$17,MATCH(LARGE(Cálculos!$B$13:$B$17,3),Cálculos!$B$13:$B$17,0)),0)</f>
        <v>0.863636364060606</v>
      </c>
      <c r="W34" s="39" t="str">
        <f aca="false">REPT("█",MIN(8,ROUND(V34*6,0)))</f>
        <v>█████</v>
      </c>
      <c r="X34" s="39"/>
      <c r="Y34" s="24"/>
      <c r="Z34" s="1"/>
    </row>
    <row r="35" customFormat="false" ht="21" hidden="false" customHeight="true" outlineLevel="0" collapsed="false">
      <c r="A35" s="1"/>
      <c r="B35" s="25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4"/>
      <c r="P35" s="36" t="n">
        <v>4</v>
      </c>
      <c r="Q35" s="28" t="str">
        <f aca="false">INDEX(Cálculos!$A$13:$A$17,MATCH(LARGE(Cálculos!$B$13:$B$17,4),Cálculos!$B$13:$B$17,0))</f>
        <v>Elisa Prado</v>
      </c>
      <c r="R35" s="28"/>
      <c r="S35" s="28"/>
      <c r="T35" s="37" t="n">
        <f aca="false">LARGE(Cálculos!$B$13:$B$17,4)</f>
        <v>28110.000017</v>
      </c>
      <c r="U35" s="37"/>
      <c r="V35" s="38" t="n">
        <f aca="false">IFERROR(T35/INDEX(Cálculos!$C$13:$C$17,MATCH(LARGE(Cálculos!$B$13:$B$17,4),Cálculos!$B$13:$B$17,0)),0)</f>
        <v>0.969310345413793</v>
      </c>
      <c r="W35" s="39" t="str">
        <f aca="false">REPT("█",MIN(8,ROUND(V35*6,0)))</f>
        <v>██████</v>
      </c>
      <c r="X35" s="39"/>
      <c r="Y35" s="24"/>
      <c r="Z35" s="1"/>
    </row>
    <row r="36" customFormat="false" ht="21" hidden="false" customHeight="true" outlineLevel="0" collapsed="false">
      <c r="A36" s="1"/>
      <c r="B36" s="25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/>
      <c r="P36" s="36" t="n">
        <v>5</v>
      </c>
      <c r="Q36" s="28" t="str">
        <f aca="false">INDEX(Cálculos!$A$13:$A$17,MATCH(LARGE(Cálculos!$B$13:$B$17,5),Cálculos!$B$13:$B$17,0))</f>
        <v>Diego Rocha</v>
      </c>
      <c r="R36" s="28"/>
      <c r="S36" s="28"/>
      <c r="T36" s="37" t="n">
        <f aca="false">LARGE(Cálculos!$B$13:$B$17,5)</f>
        <v>12430.000016</v>
      </c>
      <c r="U36" s="37"/>
      <c r="V36" s="38" t="n">
        <f aca="false">IFERROR(T36/INDEX(Cálculos!$C$13:$C$17,MATCH(LARGE(Cálculos!$B$13:$B$17,5),Cálculos!$B$13:$B$17,0)),0)</f>
        <v>0.478076923692308</v>
      </c>
      <c r="W36" s="39" t="str">
        <f aca="false">REPT("█",MIN(8,ROUND(V36*6,0)))</f>
        <v>███</v>
      </c>
      <c r="X36" s="39"/>
      <c r="Y36" s="24"/>
      <c r="Z36" s="1"/>
    </row>
    <row r="37" customFormat="false" ht="15" hidden="false" customHeight="false" outlineLevel="0" collapsed="false">
      <c r="A37" s="1"/>
      <c r="B37" s="25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4"/>
      <c r="P37" s="25"/>
      <c r="Q37" s="23"/>
      <c r="R37" s="23"/>
      <c r="S37" s="23"/>
      <c r="T37" s="23"/>
      <c r="U37" s="23"/>
      <c r="V37" s="23"/>
      <c r="W37" s="23"/>
      <c r="X37" s="23"/>
      <c r="Y37" s="24"/>
      <c r="Z37" s="1"/>
    </row>
    <row r="38" customFormat="false" ht="15" hidden="false" customHeight="true" outlineLevel="0" collapsed="false">
      <c r="A38" s="1"/>
      <c r="B38" s="25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4"/>
      <c r="P38" s="40" t="s">
        <v>35</v>
      </c>
      <c r="Q38" s="40"/>
      <c r="R38" s="40"/>
      <c r="S38" s="40"/>
      <c r="T38" s="40"/>
      <c r="U38" s="40"/>
      <c r="V38" s="40"/>
      <c r="W38" s="40"/>
      <c r="X38" s="40"/>
      <c r="Y38" s="40"/>
      <c r="Z38" s="1"/>
    </row>
    <row r="39" customFormat="false" ht="15" hidden="false" customHeight="false" outlineLevel="0" collapsed="false">
      <c r="A39" s="1"/>
      <c r="B39" s="25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1"/>
    </row>
    <row r="40" customFormat="false" ht="15" hidden="false" customHeight="false" outlineLevel="0" collapsed="false">
      <c r="A40" s="1"/>
      <c r="B40" s="25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4"/>
      <c r="P40" s="41" t="s">
        <v>36</v>
      </c>
      <c r="Q40" s="41"/>
      <c r="R40" s="41"/>
      <c r="S40" s="41"/>
      <c r="T40" s="41"/>
      <c r="U40" s="42" t="s">
        <v>37</v>
      </c>
      <c r="V40" s="42"/>
      <c r="W40" s="42"/>
      <c r="X40" s="42"/>
      <c r="Y40" s="42"/>
      <c r="Z40" s="1"/>
    </row>
    <row r="41" customFormat="false" ht="15" hidden="false" customHeight="false" outlineLevel="0" collapsed="false">
      <c r="A41" s="1"/>
      <c r="B41" s="25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4"/>
      <c r="P41" s="43" t="str">
        <f aca="false">COUNTIF(V32:V36,"&gt;=1")&amp;" de 5"</f>
        <v>2 de 5</v>
      </c>
      <c r="Q41" s="43"/>
      <c r="R41" s="43"/>
      <c r="S41" s="43"/>
      <c r="T41" s="43"/>
      <c r="U41" s="44" t="str">
        <f aca="false">INDEX(Cálculos!$A$23:$A$30,MATCH(MAX(Cálculos!$B$23:$B$30),Cálculos!$B$23:$B$30,0))</f>
        <v>Notebook</v>
      </c>
      <c r="V41" s="44"/>
      <c r="W41" s="44"/>
      <c r="X41" s="44"/>
      <c r="Y41" s="44"/>
      <c r="Z41" s="1"/>
    </row>
    <row r="42" customFormat="false" ht="15" hidden="false" customHeight="false" outlineLevel="0" collapsed="false">
      <c r="A42" s="1"/>
      <c r="B42" s="25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4"/>
      <c r="P42" s="43"/>
      <c r="Q42" s="43"/>
      <c r="R42" s="43"/>
      <c r="S42" s="43"/>
      <c r="T42" s="43"/>
      <c r="U42" s="44"/>
      <c r="V42" s="44"/>
      <c r="W42" s="44"/>
      <c r="X42" s="44"/>
      <c r="Y42" s="44"/>
      <c r="Z42" s="1"/>
    </row>
    <row r="43" customFormat="false" ht="15" hidden="false" customHeight="false" outlineLevel="0" collapsed="false">
      <c r="A43" s="1"/>
      <c r="B43" s="25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4"/>
      <c r="P43" s="25"/>
      <c r="Q43" s="23"/>
      <c r="R43" s="23"/>
      <c r="S43" s="23"/>
      <c r="T43" s="23"/>
      <c r="U43" s="23"/>
      <c r="V43" s="23"/>
      <c r="W43" s="23"/>
      <c r="X43" s="23"/>
      <c r="Y43" s="24"/>
      <c r="Z43" s="1"/>
    </row>
    <row r="44" customFormat="false" ht="15" hidden="false" customHeight="false" outlineLevel="0" collapsed="false">
      <c r="A44" s="1"/>
      <c r="B44" s="25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4"/>
      <c r="P44" s="25"/>
      <c r="Q44" s="23"/>
      <c r="R44" s="23"/>
      <c r="S44" s="23"/>
      <c r="T44" s="23"/>
      <c r="U44" s="23"/>
      <c r="V44" s="23"/>
      <c r="W44" s="23"/>
      <c r="X44" s="23"/>
      <c r="Y44" s="24"/>
      <c r="Z44" s="1"/>
    </row>
    <row r="45" customFormat="false" ht="15" hidden="false" customHeight="false" outlineLevel="0" collapsed="false">
      <c r="A45" s="1"/>
      <c r="B45" s="25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4"/>
      <c r="P45" s="25"/>
      <c r="Q45" s="23"/>
      <c r="R45" s="23"/>
      <c r="S45" s="23"/>
      <c r="T45" s="23"/>
      <c r="U45" s="23"/>
      <c r="V45" s="23"/>
      <c r="W45" s="23"/>
      <c r="X45" s="23"/>
      <c r="Y45" s="24"/>
      <c r="Z45" s="1"/>
    </row>
    <row r="46" customFormat="false" ht="15" hidden="false" customHeight="false" outlineLevel="0" collapsed="false">
      <c r="A46" s="1"/>
      <c r="B46" s="33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18"/>
      <c r="P46" s="33"/>
      <c r="Q46" s="34"/>
      <c r="R46" s="34"/>
      <c r="S46" s="34"/>
      <c r="T46" s="34"/>
      <c r="U46" s="34"/>
      <c r="V46" s="34"/>
      <c r="W46" s="34"/>
      <c r="X46" s="34"/>
      <c r="Y46" s="18"/>
      <c r="Z46" s="1"/>
    </row>
    <row r="47" customFormat="false" ht="15" hidden="false" customHeight="false" outlineLevel="0" collapsed="false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customFormat="false" ht="15" hidden="false" customHeight="false" outlineLevel="0" collapsed="false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customFormat="false" ht="15" hidden="false" customHeight="fals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customFormat="false" ht="15" hidden="false" customHeight="false" outlineLevel="0" collapsed="false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</sheetData>
  <mergeCells count="44">
    <mergeCell ref="T2:U2"/>
    <mergeCell ref="W2:Y2"/>
    <mergeCell ref="B6:G7"/>
    <mergeCell ref="H6:M7"/>
    <mergeCell ref="N6:S7"/>
    <mergeCell ref="T6:Y7"/>
    <mergeCell ref="B8:C8"/>
    <mergeCell ref="D8:G8"/>
    <mergeCell ref="H8:I8"/>
    <mergeCell ref="J8:M8"/>
    <mergeCell ref="N8:O8"/>
    <mergeCell ref="P8:S8"/>
    <mergeCell ref="T8:V8"/>
    <mergeCell ref="W8:X8"/>
    <mergeCell ref="P12:R12"/>
    <mergeCell ref="P13:R13"/>
    <mergeCell ref="P14:R14"/>
    <mergeCell ref="P15:R15"/>
    <mergeCell ref="P16:R16"/>
    <mergeCell ref="P17:R17"/>
    <mergeCell ref="P18:R18"/>
    <mergeCell ref="Q31:S31"/>
    <mergeCell ref="T31:U31"/>
    <mergeCell ref="W31:X31"/>
    <mergeCell ref="Q32:S32"/>
    <mergeCell ref="T32:U32"/>
    <mergeCell ref="W32:X32"/>
    <mergeCell ref="Q33:S33"/>
    <mergeCell ref="T33:U33"/>
    <mergeCell ref="W33:X33"/>
    <mergeCell ref="Q34:S34"/>
    <mergeCell ref="T34:U34"/>
    <mergeCell ref="W34:X34"/>
    <mergeCell ref="Q35:S35"/>
    <mergeCell ref="T35:U35"/>
    <mergeCell ref="W35:X35"/>
    <mergeCell ref="Q36:S36"/>
    <mergeCell ref="T36:U36"/>
    <mergeCell ref="W36:X36"/>
    <mergeCell ref="P38:Y39"/>
    <mergeCell ref="P40:T40"/>
    <mergeCell ref="U40:Y40"/>
    <mergeCell ref="P41:T42"/>
    <mergeCell ref="U41:Y42"/>
  </mergeCells>
  <conditionalFormatting sqref="B8">
    <cfRule type="cellIs" priority="2" operator="greaterThan" aboveAverage="0" equalAverage="0" bottom="0" percent="0" rank="0" text="" dxfId="0">
      <formula>0</formula>
    </cfRule>
    <cfRule type="cellIs" priority="3" operator="lessThan" aboveAverage="0" equalAverage="0" bottom="0" percent="0" rank="0" text="" dxfId="1">
      <formula>0</formula>
    </cfRule>
  </conditionalFormatting>
  <conditionalFormatting sqref="H8">
    <cfRule type="cellIs" priority="4" operator="greaterThan" aboveAverage="0" equalAverage="0" bottom="0" percent="0" rank="0" text="" dxfId="0">
      <formula>0</formula>
    </cfRule>
    <cfRule type="cellIs" priority="5" operator="lessThan" aboveAverage="0" equalAverage="0" bottom="0" percent="0" rank="0" text="" dxfId="1">
      <formula>0</formula>
    </cfRule>
  </conditionalFormatting>
  <conditionalFormatting sqref="N8">
    <cfRule type="cellIs" priority="6" operator="greaterThan" aboveAverage="0" equalAverage="0" bottom="0" percent="0" rank="0" text="" dxfId="0">
      <formula>0</formula>
    </cfRule>
    <cfRule type="cellIs" priority="7" operator="lessThan" aboveAverage="0" equalAverage="0" bottom="0" percent="0" rank="0" text="" dxfId="1">
      <formula>0</formula>
    </cfRule>
  </conditionalFormatting>
  <conditionalFormatting sqref="S13:X17">
    <cfRule type="colorScale" priority="8">
      <colorScale>
        <cfvo type="min" val="0"/>
        <cfvo type="percentile" val="50"/>
        <cfvo type="max" val="0"/>
        <color rgb="FFF4F6F9"/>
        <color rgb="FFC9D5E3"/>
        <color rgb="FF7D97B8"/>
      </colorScale>
    </cfRule>
  </conditionalFormatting>
  <conditionalFormatting sqref="S12:X18">
    <cfRule type="expression" priority="9" aboveAverage="0" equalAverage="0" bottom="0" percent="0" rank="0" text="" dxfId="2">
      <formula>COLUMN(S12)-18=$AB$2</formula>
    </cfRule>
  </conditionalFormatting>
  <conditionalFormatting sqref="V32:V36">
    <cfRule type="cellIs" priority="10" operator="lessThan" aboveAverage="0" equalAverage="0" bottom="0" percent="0" rank="0" text="" dxfId="1">
      <formula>0.9</formula>
    </cfRule>
  </conditionalFormatting>
  <conditionalFormatting sqref="W32:W36">
    <cfRule type="expression" priority="11" aboveAverage="0" equalAverage="0" bottom="0" percent="0" rank="0" text="" dxfId="3">
      <formula>$V32&lt;0.9</formula>
    </cfRule>
  </conditionalFormatting>
  <dataValidations count="1">
    <dataValidation allowBlank="false" errorStyle="stop" operator="between" showDropDown="false" showErrorMessage="false" showInputMessage="false" sqref="W2" type="list">
      <formula1>"Jan,Fev,Mar,Abr,Mai,Jun"</formula1>
      <formula2>0</formula2>
    </dataValidation>
  </dataValidations>
  <printOptions headings="false" gridLines="false" gridLinesSet="true" horizontalCentered="true" verticalCentered="false"/>
  <pageMargins left="0.2" right="0.2" top="0.2" bottom="0.2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6"/>
    <col collapsed="false" customWidth="true" hidden="false" outlineLevel="0" max="3" min="3" style="0" width="14"/>
    <col collapsed="false" customWidth="true" hidden="false" outlineLevel="0" max="4" min="4" style="0" width="13"/>
    <col collapsed="false" customWidth="true" hidden="false" outlineLevel="0" max="5" min="5" style="0" width="18"/>
    <col collapsed="false" customWidth="true" hidden="false" outlineLevel="0" max="6" min="6" style="0" width="13"/>
    <col collapsed="false" customWidth="true" hidden="false" outlineLevel="0" max="7" min="7" style="0" width="6"/>
    <col collapsed="false" customWidth="true" hidden="false" outlineLevel="0" max="8" min="8" style="0" width="12"/>
    <col collapsed="false" customWidth="true" hidden="false" outlineLevel="0" max="9" min="9" style="0" width="13"/>
  </cols>
  <sheetData>
    <row r="1" customFormat="false" ht="17.35" hidden="false" customHeight="false" outlineLevel="0" collapsed="false">
      <c r="A1" s="45" t="s">
        <v>38</v>
      </c>
    </row>
    <row r="3" customFormat="false" ht="24" hidden="false" customHeight="true" outlineLevel="0" collapsed="false">
      <c r="A3" s="46" t="s">
        <v>39</v>
      </c>
      <c r="B3" s="46" t="s">
        <v>1</v>
      </c>
      <c r="C3" s="46" t="s">
        <v>14</v>
      </c>
      <c r="D3" s="46" t="s">
        <v>40</v>
      </c>
      <c r="E3" s="46" t="s">
        <v>41</v>
      </c>
      <c r="F3" s="46" t="s">
        <v>42</v>
      </c>
      <c r="G3" s="46" t="s">
        <v>43</v>
      </c>
      <c r="H3" s="46" t="s">
        <v>44</v>
      </c>
      <c r="I3" s="46" t="s">
        <v>25</v>
      </c>
    </row>
    <row r="4" customFormat="false" ht="15" hidden="false" customHeight="false" outlineLevel="0" collapsed="false">
      <c r="A4" s="47" t="n">
        <v>46023</v>
      </c>
      <c r="B4" s="48" t="n">
        <f aca="false">MONTH(A4)</f>
        <v>1</v>
      </c>
      <c r="C4" s="48" t="s">
        <v>21</v>
      </c>
      <c r="D4" s="48" t="s">
        <v>45</v>
      </c>
      <c r="E4" s="48" t="s">
        <v>46</v>
      </c>
      <c r="F4" s="48" t="s">
        <v>47</v>
      </c>
      <c r="G4" s="48" t="n">
        <v>4</v>
      </c>
      <c r="H4" s="49" t="n">
        <v>4890</v>
      </c>
      <c r="I4" s="49" t="n">
        <f aca="false">G4*H4</f>
        <v>19560</v>
      </c>
    </row>
    <row r="5" customFormat="false" ht="15" hidden="false" customHeight="false" outlineLevel="0" collapsed="false">
      <c r="A5" s="47" t="n">
        <v>46023</v>
      </c>
      <c r="B5" s="48" t="n">
        <f aca="false">MONTH(A5)</f>
        <v>1</v>
      </c>
      <c r="C5" s="48" t="s">
        <v>20</v>
      </c>
      <c r="D5" s="48" t="s">
        <v>48</v>
      </c>
      <c r="E5" s="48" t="s">
        <v>49</v>
      </c>
      <c r="F5" s="48" t="s">
        <v>50</v>
      </c>
      <c r="G5" s="48" t="n">
        <v>1</v>
      </c>
      <c r="H5" s="49" t="n">
        <v>380</v>
      </c>
      <c r="I5" s="49" t="n">
        <f aca="false">G5*H5</f>
        <v>380</v>
      </c>
    </row>
    <row r="6" customFormat="false" ht="15" hidden="false" customHeight="false" outlineLevel="0" collapsed="false">
      <c r="A6" s="47" t="n">
        <v>46023</v>
      </c>
      <c r="B6" s="48" t="n">
        <f aca="false">MONTH(A6)</f>
        <v>1</v>
      </c>
      <c r="C6" s="48" t="s">
        <v>20</v>
      </c>
      <c r="D6" s="48" t="s">
        <v>48</v>
      </c>
      <c r="E6" s="48" t="s">
        <v>51</v>
      </c>
      <c r="F6" s="48" t="s">
        <v>50</v>
      </c>
      <c r="G6" s="48" t="n">
        <v>3</v>
      </c>
      <c r="H6" s="49" t="n">
        <v>690</v>
      </c>
      <c r="I6" s="49" t="n">
        <f aca="false">G6*H6</f>
        <v>2070</v>
      </c>
    </row>
    <row r="7" customFormat="false" ht="15" hidden="false" customHeight="false" outlineLevel="0" collapsed="false">
      <c r="A7" s="47" t="n">
        <v>46023</v>
      </c>
      <c r="B7" s="48" t="n">
        <f aca="false">MONTH(A7)</f>
        <v>1</v>
      </c>
      <c r="C7" s="48" t="s">
        <v>20</v>
      </c>
      <c r="D7" s="48" t="s">
        <v>48</v>
      </c>
      <c r="E7" s="48" t="s">
        <v>52</v>
      </c>
      <c r="F7" s="48" t="s">
        <v>50</v>
      </c>
      <c r="G7" s="48" t="n">
        <v>2</v>
      </c>
      <c r="H7" s="49" t="n">
        <v>420</v>
      </c>
      <c r="I7" s="49" t="n">
        <f aca="false">G7*H7</f>
        <v>840</v>
      </c>
    </row>
    <row r="8" customFormat="false" ht="15" hidden="false" customHeight="false" outlineLevel="0" collapsed="false">
      <c r="A8" s="47" t="n">
        <v>46023</v>
      </c>
      <c r="B8" s="48" t="n">
        <f aca="false">MONTH(A8)</f>
        <v>1</v>
      </c>
      <c r="C8" s="48" t="s">
        <v>24</v>
      </c>
      <c r="D8" s="48" t="s">
        <v>48</v>
      </c>
      <c r="E8" s="48" t="s">
        <v>53</v>
      </c>
      <c r="F8" s="48" t="s">
        <v>54</v>
      </c>
      <c r="G8" s="48" t="n">
        <v>1</v>
      </c>
      <c r="H8" s="49" t="n">
        <v>1290</v>
      </c>
      <c r="I8" s="49" t="n">
        <f aca="false">G8*H8</f>
        <v>1290</v>
      </c>
    </row>
    <row r="9" customFormat="false" ht="15" hidden="false" customHeight="false" outlineLevel="0" collapsed="false">
      <c r="A9" s="47" t="n">
        <v>46024</v>
      </c>
      <c r="B9" s="48" t="n">
        <f aca="false">MONTH(A9)</f>
        <v>1</v>
      </c>
      <c r="C9" s="48" t="s">
        <v>24</v>
      </c>
      <c r="D9" s="48" t="s">
        <v>48</v>
      </c>
      <c r="E9" s="48" t="s">
        <v>46</v>
      </c>
      <c r="F9" s="48" t="s">
        <v>47</v>
      </c>
      <c r="G9" s="48" t="n">
        <v>1</v>
      </c>
      <c r="H9" s="49" t="n">
        <v>4890</v>
      </c>
      <c r="I9" s="49" t="n">
        <f aca="false">G9*H9</f>
        <v>4890</v>
      </c>
    </row>
    <row r="10" customFormat="false" ht="15" hidden="false" customHeight="false" outlineLevel="0" collapsed="false">
      <c r="A10" s="47" t="n">
        <v>46024</v>
      </c>
      <c r="B10" s="48" t="n">
        <f aca="false">MONTH(A10)</f>
        <v>1</v>
      </c>
      <c r="C10" s="48" t="s">
        <v>20</v>
      </c>
      <c r="D10" s="48" t="s">
        <v>48</v>
      </c>
      <c r="E10" s="48" t="s">
        <v>53</v>
      </c>
      <c r="F10" s="48" t="s">
        <v>54</v>
      </c>
      <c r="G10" s="48" t="n">
        <v>2</v>
      </c>
      <c r="H10" s="49" t="n">
        <v>1290</v>
      </c>
      <c r="I10" s="49" t="n">
        <f aca="false">G10*H10</f>
        <v>2580</v>
      </c>
    </row>
    <row r="11" customFormat="false" ht="15" hidden="false" customHeight="false" outlineLevel="0" collapsed="false">
      <c r="A11" s="47" t="n">
        <v>46024</v>
      </c>
      <c r="B11" s="48" t="n">
        <f aca="false">MONTH(A11)</f>
        <v>1</v>
      </c>
      <c r="C11" s="48" t="s">
        <v>21</v>
      </c>
      <c r="D11" s="48" t="s">
        <v>45</v>
      </c>
      <c r="E11" s="48" t="s">
        <v>53</v>
      </c>
      <c r="F11" s="48" t="s">
        <v>54</v>
      </c>
      <c r="G11" s="48" t="n">
        <v>1</v>
      </c>
      <c r="H11" s="49" t="n">
        <v>1290</v>
      </c>
      <c r="I11" s="49" t="n">
        <f aca="false">G11*H11</f>
        <v>1290</v>
      </c>
    </row>
    <row r="12" customFormat="false" ht="15" hidden="false" customHeight="false" outlineLevel="0" collapsed="false">
      <c r="A12" s="47" t="n">
        <v>46025</v>
      </c>
      <c r="B12" s="48" t="n">
        <f aca="false">MONTH(A12)</f>
        <v>1</v>
      </c>
      <c r="C12" s="48" t="s">
        <v>24</v>
      </c>
      <c r="D12" s="48" t="s">
        <v>48</v>
      </c>
      <c r="E12" s="48" t="s">
        <v>51</v>
      </c>
      <c r="F12" s="48" t="s">
        <v>50</v>
      </c>
      <c r="G12" s="48" t="n">
        <v>2</v>
      </c>
      <c r="H12" s="49" t="n">
        <v>690</v>
      </c>
      <c r="I12" s="49" t="n">
        <f aca="false">G12*H12</f>
        <v>1380</v>
      </c>
    </row>
    <row r="13" customFormat="false" ht="15" hidden="false" customHeight="false" outlineLevel="0" collapsed="false">
      <c r="A13" s="47" t="n">
        <v>46025</v>
      </c>
      <c r="B13" s="48" t="n">
        <f aca="false">MONTH(A13)</f>
        <v>1</v>
      </c>
      <c r="C13" s="48" t="s">
        <v>21</v>
      </c>
      <c r="D13" s="48" t="s">
        <v>45</v>
      </c>
      <c r="E13" s="48" t="s">
        <v>53</v>
      </c>
      <c r="F13" s="48" t="s">
        <v>54</v>
      </c>
      <c r="G13" s="48" t="n">
        <v>1</v>
      </c>
      <c r="H13" s="49" t="n">
        <v>1290</v>
      </c>
      <c r="I13" s="49" t="n">
        <f aca="false">G13*H13</f>
        <v>1290</v>
      </c>
    </row>
    <row r="14" customFormat="false" ht="15" hidden="false" customHeight="false" outlineLevel="0" collapsed="false">
      <c r="A14" s="47" t="n">
        <v>46025</v>
      </c>
      <c r="B14" s="48" t="n">
        <f aca="false">MONTH(A14)</f>
        <v>1</v>
      </c>
      <c r="C14" s="48" t="s">
        <v>23</v>
      </c>
      <c r="D14" s="48" t="s">
        <v>55</v>
      </c>
      <c r="E14" s="48" t="s">
        <v>52</v>
      </c>
      <c r="F14" s="48" t="s">
        <v>50</v>
      </c>
      <c r="G14" s="48" t="n">
        <v>1</v>
      </c>
      <c r="H14" s="49" t="n">
        <v>420</v>
      </c>
      <c r="I14" s="49" t="n">
        <f aca="false">G14*H14</f>
        <v>420</v>
      </c>
    </row>
    <row r="15" customFormat="false" ht="15" hidden="false" customHeight="false" outlineLevel="0" collapsed="false">
      <c r="A15" s="47" t="n">
        <v>46026</v>
      </c>
      <c r="B15" s="48" t="n">
        <f aca="false">MONTH(A15)</f>
        <v>1</v>
      </c>
      <c r="C15" s="48" t="s">
        <v>24</v>
      </c>
      <c r="D15" s="48" t="s">
        <v>48</v>
      </c>
      <c r="E15" s="48" t="s">
        <v>52</v>
      </c>
      <c r="F15" s="48" t="s">
        <v>50</v>
      </c>
      <c r="G15" s="48" t="n">
        <v>1</v>
      </c>
      <c r="H15" s="49" t="n">
        <v>420</v>
      </c>
      <c r="I15" s="49" t="n">
        <f aca="false">G15*H15</f>
        <v>420</v>
      </c>
    </row>
    <row r="16" customFormat="false" ht="15" hidden="false" customHeight="false" outlineLevel="0" collapsed="false">
      <c r="A16" s="47" t="n">
        <v>46027</v>
      </c>
      <c r="B16" s="48" t="n">
        <f aca="false">MONTH(A16)</f>
        <v>1</v>
      </c>
      <c r="C16" s="48" t="s">
        <v>21</v>
      </c>
      <c r="D16" s="48" t="s">
        <v>45</v>
      </c>
      <c r="E16" s="48" t="s">
        <v>52</v>
      </c>
      <c r="F16" s="48" t="s">
        <v>50</v>
      </c>
      <c r="G16" s="48" t="n">
        <v>1</v>
      </c>
      <c r="H16" s="49" t="n">
        <v>420</v>
      </c>
      <c r="I16" s="49" t="n">
        <f aca="false">G16*H16</f>
        <v>420</v>
      </c>
    </row>
    <row r="17" customFormat="false" ht="15" hidden="false" customHeight="false" outlineLevel="0" collapsed="false">
      <c r="A17" s="47" t="n">
        <v>46028</v>
      </c>
      <c r="B17" s="48" t="n">
        <f aca="false">MONTH(A17)</f>
        <v>1</v>
      </c>
      <c r="C17" s="48" t="s">
        <v>22</v>
      </c>
      <c r="D17" s="48" t="s">
        <v>45</v>
      </c>
      <c r="E17" s="48" t="s">
        <v>52</v>
      </c>
      <c r="F17" s="48" t="s">
        <v>50</v>
      </c>
      <c r="G17" s="48" t="n">
        <v>3</v>
      </c>
      <c r="H17" s="49" t="n">
        <v>420</v>
      </c>
      <c r="I17" s="49" t="n">
        <f aca="false">G17*H17</f>
        <v>1260</v>
      </c>
    </row>
    <row r="18" customFormat="false" ht="15" hidden="false" customHeight="false" outlineLevel="0" collapsed="false">
      <c r="A18" s="47" t="n">
        <v>46028</v>
      </c>
      <c r="B18" s="48" t="n">
        <f aca="false">MONTH(A18)</f>
        <v>1</v>
      </c>
      <c r="C18" s="48" t="s">
        <v>22</v>
      </c>
      <c r="D18" s="48" t="s">
        <v>45</v>
      </c>
      <c r="E18" s="48" t="s">
        <v>52</v>
      </c>
      <c r="F18" s="48" t="s">
        <v>50</v>
      </c>
      <c r="G18" s="48" t="n">
        <v>1</v>
      </c>
      <c r="H18" s="49" t="n">
        <v>420</v>
      </c>
      <c r="I18" s="49" t="n">
        <f aca="false">G18*H18</f>
        <v>420</v>
      </c>
    </row>
    <row r="19" customFormat="false" ht="15" hidden="false" customHeight="false" outlineLevel="0" collapsed="false">
      <c r="A19" s="47" t="n">
        <v>46028</v>
      </c>
      <c r="B19" s="48" t="n">
        <f aca="false">MONTH(A19)</f>
        <v>1</v>
      </c>
      <c r="C19" s="48" t="s">
        <v>23</v>
      </c>
      <c r="D19" s="48" t="s">
        <v>55</v>
      </c>
      <c r="E19" s="48" t="s">
        <v>52</v>
      </c>
      <c r="F19" s="48" t="s">
        <v>50</v>
      </c>
      <c r="G19" s="48" t="n">
        <v>2</v>
      </c>
      <c r="H19" s="49" t="n">
        <v>420</v>
      </c>
      <c r="I19" s="49" t="n">
        <f aca="false">G19*H19</f>
        <v>840</v>
      </c>
    </row>
    <row r="20" customFormat="false" ht="15" hidden="false" customHeight="false" outlineLevel="0" collapsed="false">
      <c r="A20" s="47" t="n">
        <v>46028</v>
      </c>
      <c r="B20" s="48" t="n">
        <f aca="false">MONTH(A20)</f>
        <v>1</v>
      </c>
      <c r="C20" s="48" t="s">
        <v>24</v>
      </c>
      <c r="D20" s="48" t="s">
        <v>48</v>
      </c>
      <c r="E20" s="48" t="s">
        <v>46</v>
      </c>
      <c r="F20" s="48" t="s">
        <v>47</v>
      </c>
      <c r="G20" s="48" t="n">
        <v>1</v>
      </c>
      <c r="H20" s="49" t="n">
        <v>4890</v>
      </c>
      <c r="I20" s="49" t="n">
        <f aca="false">G20*H20</f>
        <v>4890</v>
      </c>
    </row>
    <row r="21" customFormat="false" ht="15" hidden="false" customHeight="false" outlineLevel="0" collapsed="false">
      <c r="A21" s="47" t="n">
        <v>46028</v>
      </c>
      <c r="B21" s="48" t="n">
        <f aca="false">MONTH(A21)</f>
        <v>1</v>
      </c>
      <c r="C21" s="48" t="s">
        <v>22</v>
      </c>
      <c r="D21" s="48" t="s">
        <v>45</v>
      </c>
      <c r="E21" s="48" t="s">
        <v>56</v>
      </c>
      <c r="F21" s="48" t="s">
        <v>50</v>
      </c>
      <c r="G21" s="48" t="n">
        <v>2</v>
      </c>
      <c r="H21" s="49" t="n">
        <v>310</v>
      </c>
      <c r="I21" s="49" t="n">
        <f aca="false">G21*H21</f>
        <v>620</v>
      </c>
    </row>
    <row r="22" customFormat="false" ht="15" hidden="false" customHeight="false" outlineLevel="0" collapsed="false">
      <c r="A22" s="47" t="n">
        <v>46030</v>
      </c>
      <c r="B22" s="48" t="n">
        <f aca="false">MONTH(A22)</f>
        <v>1</v>
      </c>
      <c r="C22" s="48" t="s">
        <v>22</v>
      </c>
      <c r="D22" s="48" t="s">
        <v>45</v>
      </c>
      <c r="E22" s="48" t="s">
        <v>53</v>
      </c>
      <c r="F22" s="48" t="s">
        <v>54</v>
      </c>
      <c r="G22" s="48" t="n">
        <v>2</v>
      </c>
      <c r="H22" s="49" t="n">
        <v>1290</v>
      </c>
      <c r="I22" s="49" t="n">
        <f aca="false">G22*H22</f>
        <v>2580</v>
      </c>
    </row>
    <row r="23" customFormat="false" ht="15" hidden="false" customHeight="false" outlineLevel="0" collapsed="false">
      <c r="A23" s="47" t="n">
        <v>46030</v>
      </c>
      <c r="B23" s="48" t="n">
        <f aca="false">MONTH(A23)</f>
        <v>1</v>
      </c>
      <c r="C23" s="48" t="s">
        <v>23</v>
      </c>
      <c r="D23" s="48" t="s">
        <v>55</v>
      </c>
      <c r="E23" s="48" t="s">
        <v>46</v>
      </c>
      <c r="F23" s="48" t="s">
        <v>47</v>
      </c>
      <c r="G23" s="48" t="n">
        <v>2</v>
      </c>
      <c r="H23" s="49" t="n">
        <v>4890</v>
      </c>
      <c r="I23" s="49" t="n">
        <f aca="false">G23*H23</f>
        <v>9780</v>
      </c>
    </row>
    <row r="24" customFormat="false" ht="15" hidden="false" customHeight="false" outlineLevel="0" collapsed="false">
      <c r="A24" s="47" t="n">
        <v>46031</v>
      </c>
      <c r="B24" s="48" t="n">
        <f aca="false">MONTH(A24)</f>
        <v>1</v>
      </c>
      <c r="C24" s="48" t="s">
        <v>20</v>
      </c>
      <c r="D24" s="48" t="s">
        <v>48</v>
      </c>
      <c r="E24" s="48" t="s">
        <v>49</v>
      </c>
      <c r="F24" s="48" t="s">
        <v>50</v>
      </c>
      <c r="G24" s="48" t="n">
        <v>2</v>
      </c>
      <c r="H24" s="49" t="n">
        <v>380</v>
      </c>
      <c r="I24" s="49" t="n">
        <f aca="false">G24*H24</f>
        <v>760</v>
      </c>
    </row>
    <row r="25" customFormat="false" ht="15" hidden="false" customHeight="false" outlineLevel="0" collapsed="false">
      <c r="A25" s="47" t="n">
        <v>46033</v>
      </c>
      <c r="B25" s="48" t="n">
        <f aca="false">MONTH(A25)</f>
        <v>1</v>
      </c>
      <c r="C25" s="48" t="s">
        <v>20</v>
      </c>
      <c r="D25" s="48" t="s">
        <v>48</v>
      </c>
      <c r="E25" s="48" t="s">
        <v>52</v>
      </c>
      <c r="F25" s="48" t="s">
        <v>50</v>
      </c>
      <c r="G25" s="48" t="n">
        <v>1</v>
      </c>
      <c r="H25" s="49" t="n">
        <v>420</v>
      </c>
      <c r="I25" s="49" t="n">
        <f aca="false">G25*H25</f>
        <v>420</v>
      </c>
    </row>
    <row r="26" customFormat="false" ht="15" hidden="false" customHeight="false" outlineLevel="0" collapsed="false">
      <c r="A26" s="47" t="n">
        <v>46033</v>
      </c>
      <c r="B26" s="48" t="n">
        <f aca="false">MONTH(A26)</f>
        <v>1</v>
      </c>
      <c r="C26" s="48" t="s">
        <v>20</v>
      </c>
      <c r="D26" s="48" t="s">
        <v>48</v>
      </c>
      <c r="E26" s="48" t="s">
        <v>51</v>
      </c>
      <c r="F26" s="48" t="s">
        <v>50</v>
      </c>
      <c r="G26" s="48" t="n">
        <v>2</v>
      </c>
      <c r="H26" s="49" t="n">
        <v>690</v>
      </c>
      <c r="I26" s="49" t="n">
        <f aca="false">G26*H26</f>
        <v>1380</v>
      </c>
    </row>
    <row r="27" customFormat="false" ht="15" hidden="false" customHeight="false" outlineLevel="0" collapsed="false">
      <c r="A27" s="47" t="n">
        <v>46035</v>
      </c>
      <c r="B27" s="48" t="n">
        <f aca="false">MONTH(A27)</f>
        <v>1</v>
      </c>
      <c r="C27" s="48" t="s">
        <v>23</v>
      </c>
      <c r="D27" s="48" t="s">
        <v>55</v>
      </c>
      <c r="E27" s="48" t="s">
        <v>52</v>
      </c>
      <c r="F27" s="48" t="s">
        <v>50</v>
      </c>
      <c r="G27" s="48" t="n">
        <v>5</v>
      </c>
      <c r="H27" s="49" t="n">
        <v>420</v>
      </c>
      <c r="I27" s="49" t="n">
        <f aca="false">G27*H27</f>
        <v>2100</v>
      </c>
    </row>
    <row r="28" customFormat="false" ht="15" hidden="false" customHeight="false" outlineLevel="0" collapsed="false">
      <c r="A28" s="47" t="n">
        <v>46035</v>
      </c>
      <c r="B28" s="48" t="n">
        <f aca="false">MONTH(A28)</f>
        <v>1</v>
      </c>
      <c r="C28" s="48" t="s">
        <v>20</v>
      </c>
      <c r="D28" s="48" t="s">
        <v>48</v>
      </c>
      <c r="E28" s="48" t="s">
        <v>49</v>
      </c>
      <c r="F28" s="48" t="s">
        <v>50</v>
      </c>
      <c r="G28" s="48" t="n">
        <v>1</v>
      </c>
      <c r="H28" s="49" t="n">
        <v>380</v>
      </c>
      <c r="I28" s="49" t="n">
        <f aca="false">G28*H28</f>
        <v>380</v>
      </c>
    </row>
    <row r="29" customFormat="false" ht="15" hidden="false" customHeight="false" outlineLevel="0" collapsed="false">
      <c r="A29" s="47" t="n">
        <v>46036</v>
      </c>
      <c r="B29" s="48" t="n">
        <f aca="false">MONTH(A29)</f>
        <v>1</v>
      </c>
      <c r="C29" s="48" t="s">
        <v>23</v>
      </c>
      <c r="D29" s="48" t="s">
        <v>55</v>
      </c>
      <c r="E29" s="48" t="s">
        <v>57</v>
      </c>
      <c r="F29" s="48" t="s">
        <v>47</v>
      </c>
      <c r="G29" s="48" t="n">
        <v>5</v>
      </c>
      <c r="H29" s="49" t="n">
        <v>2190</v>
      </c>
      <c r="I29" s="49" t="n">
        <f aca="false">G29*H29</f>
        <v>10950</v>
      </c>
    </row>
    <row r="30" customFormat="false" ht="15" hidden="false" customHeight="false" outlineLevel="0" collapsed="false">
      <c r="A30" s="47" t="n">
        <v>46037</v>
      </c>
      <c r="B30" s="48" t="n">
        <f aca="false">MONTH(A30)</f>
        <v>1</v>
      </c>
      <c r="C30" s="48" t="s">
        <v>20</v>
      </c>
      <c r="D30" s="48" t="s">
        <v>48</v>
      </c>
      <c r="E30" s="48" t="s">
        <v>46</v>
      </c>
      <c r="F30" s="48" t="s">
        <v>47</v>
      </c>
      <c r="G30" s="48" t="n">
        <v>1</v>
      </c>
      <c r="H30" s="49" t="n">
        <v>4890</v>
      </c>
      <c r="I30" s="49" t="n">
        <f aca="false">G30*H30</f>
        <v>4890</v>
      </c>
    </row>
    <row r="31" customFormat="false" ht="15" hidden="false" customHeight="false" outlineLevel="0" collapsed="false">
      <c r="A31" s="47" t="n">
        <v>46037</v>
      </c>
      <c r="B31" s="48" t="n">
        <f aca="false">MONTH(A31)</f>
        <v>1</v>
      </c>
      <c r="C31" s="48" t="s">
        <v>22</v>
      </c>
      <c r="D31" s="48" t="s">
        <v>45</v>
      </c>
      <c r="E31" s="48" t="s">
        <v>52</v>
      </c>
      <c r="F31" s="48" t="s">
        <v>50</v>
      </c>
      <c r="G31" s="48" t="n">
        <v>2</v>
      </c>
      <c r="H31" s="49" t="n">
        <v>420</v>
      </c>
      <c r="I31" s="49" t="n">
        <f aca="false">G31*H31</f>
        <v>840</v>
      </c>
    </row>
    <row r="32" customFormat="false" ht="15" hidden="false" customHeight="false" outlineLevel="0" collapsed="false">
      <c r="A32" s="47" t="n">
        <v>46039</v>
      </c>
      <c r="B32" s="48" t="n">
        <f aca="false">MONTH(A32)</f>
        <v>1</v>
      </c>
      <c r="C32" s="48" t="s">
        <v>21</v>
      </c>
      <c r="D32" s="48" t="s">
        <v>45</v>
      </c>
      <c r="E32" s="48" t="s">
        <v>49</v>
      </c>
      <c r="F32" s="48" t="s">
        <v>50</v>
      </c>
      <c r="G32" s="48" t="n">
        <v>1</v>
      </c>
      <c r="H32" s="49" t="n">
        <v>380</v>
      </c>
      <c r="I32" s="49" t="n">
        <f aca="false">G32*H32</f>
        <v>380</v>
      </c>
    </row>
    <row r="33" customFormat="false" ht="15" hidden="false" customHeight="false" outlineLevel="0" collapsed="false">
      <c r="A33" s="47" t="n">
        <v>46039</v>
      </c>
      <c r="B33" s="48" t="n">
        <f aca="false">MONTH(A33)</f>
        <v>1</v>
      </c>
      <c r="C33" s="48" t="s">
        <v>20</v>
      </c>
      <c r="D33" s="48" t="s">
        <v>48</v>
      </c>
      <c r="E33" s="48" t="s">
        <v>57</v>
      </c>
      <c r="F33" s="48" t="s">
        <v>47</v>
      </c>
      <c r="G33" s="48" t="n">
        <v>5</v>
      </c>
      <c r="H33" s="49" t="n">
        <v>2190</v>
      </c>
      <c r="I33" s="49" t="n">
        <f aca="false">G33*H33</f>
        <v>10950</v>
      </c>
    </row>
    <row r="34" customFormat="false" ht="15" hidden="false" customHeight="false" outlineLevel="0" collapsed="false">
      <c r="A34" s="47" t="n">
        <v>46039</v>
      </c>
      <c r="B34" s="48" t="n">
        <f aca="false">MONTH(A34)</f>
        <v>1</v>
      </c>
      <c r="C34" s="48" t="s">
        <v>24</v>
      </c>
      <c r="D34" s="48" t="s">
        <v>48</v>
      </c>
      <c r="E34" s="48" t="s">
        <v>51</v>
      </c>
      <c r="F34" s="48" t="s">
        <v>50</v>
      </c>
      <c r="G34" s="48" t="n">
        <v>1</v>
      </c>
      <c r="H34" s="49" t="n">
        <v>690</v>
      </c>
      <c r="I34" s="49" t="n">
        <f aca="false">G34*H34</f>
        <v>690</v>
      </c>
    </row>
    <row r="35" customFormat="false" ht="15" hidden="false" customHeight="false" outlineLevel="0" collapsed="false">
      <c r="A35" s="47" t="n">
        <v>46040</v>
      </c>
      <c r="B35" s="48" t="n">
        <f aca="false">MONTH(A35)</f>
        <v>1</v>
      </c>
      <c r="C35" s="48" t="s">
        <v>23</v>
      </c>
      <c r="D35" s="48" t="s">
        <v>55</v>
      </c>
      <c r="E35" s="48" t="s">
        <v>57</v>
      </c>
      <c r="F35" s="48" t="s">
        <v>47</v>
      </c>
      <c r="G35" s="48" t="n">
        <v>1</v>
      </c>
      <c r="H35" s="49" t="n">
        <v>2190</v>
      </c>
      <c r="I35" s="49" t="n">
        <f aca="false">G35*H35</f>
        <v>2190</v>
      </c>
    </row>
    <row r="36" customFormat="false" ht="15" hidden="false" customHeight="false" outlineLevel="0" collapsed="false">
      <c r="A36" s="47" t="n">
        <v>46040</v>
      </c>
      <c r="B36" s="48" t="n">
        <f aca="false">MONTH(A36)</f>
        <v>1</v>
      </c>
      <c r="C36" s="48" t="s">
        <v>20</v>
      </c>
      <c r="D36" s="48" t="s">
        <v>48</v>
      </c>
      <c r="E36" s="48" t="s">
        <v>49</v>
      </c>
      <c r="F36" s="48" t="s">
        <v>50</v>
      </c>
      <c r="G36" s="48" t="n">
        <v>1</v>
      </c>
      <c r="H36" s="49" t="n">
        <v>380</v>
      </c>
      <c r="I36" s="49" t="n">
        <f aca="false">G36*H36</f>
        <v>380</v>
      </c>
    </row>
    <row r="37" customFormat="false" ht="15" hidden="false" customHeight="false" outlineLevel="0" collapsed="false">
      <c r="A37" s="47" t="n">
        <v>46041</v>
      </c>
      <c r="B37" s="48" t="n">
        <f aca="false">MONTH(A37)</f>
        <v>1</v>
      </c>
      <c r="C37" s="48" t="s">
        <v>21</v>
      </c>
      <c r="D37" s="48" t="s">
        <v>45</v>
      </c>
      <c r="E37" s="48" t="s">
        <v>51</v>
      </c>
      <c r="F37" s="48" t="s">
        <v>50</v>
      </c>
      <c r="G37" s="48" t="n">
        <v>2</v>
      </c>
      <c r="H37" s="49" t="n">
        <v>690</v>
      </c>
      <c r="I37" s="49" t="n">
        <f aca="false">G37*H37</f>
        <v>1380</v>
      </c>
    </row>
    <row r="38" customFormat="false" ht="15" hidden="false" customHeight="false" outlineLevel="0" collapsed="false">
      <c r="A38" s="47" t="n">
        <v>46042</v>
      </c>
      <c r="B38" s="48" t="n">
        <f aca="false">MONTH(A38)</f>
        <v>1</v>
      </c>
      <c r="C38" s="48" t="s">
        <v>21</v>
      </c>
      <c r="D38" s="48" t="s">
        <v>45</v>
      </c>
      <c r="E38" s="48" t="s">
        <v>53</v>
      </c>
      <c r="F38" s="48" t="s">
        <v>54</v>
      </c>
      <c r="G38" s="48" t="n">
        <v>1</v>
      </c>
      <c r="H38" s="49" t="n">
        <v>1290</v>
      </c>
      <c r="I38" s="49" t="n">
        <f aca="false">G38*H38</f>
        <v>1290</v>
      </c>
    </row>
    <row r="39" customFormat="false" ht="15" hidden="false" customHeight="false" outlineLevel="0" collapsed="false">
      <c r="A39" s="47" t="n">
        <v>46042</v>
      </c>
      <c r="B39" s="48" t="n">
        <f aca="false">MONTH(A39)</f>
        <v>1</v>
      </c>
      <c r="C39" s="48" t="s">
        <v>24</v>
      </c>
      <c r="D39" s="48" t="s">
        <v>48</v>
      </c>
      <c r="E39" s="48" t="s">
        <v>56</v>
      </c>
      <c r="F39" s="48" t="s">
        <v>50</v>
      </c>
      <c r="G39" s="48" t="n">
        <v>1</v>
      </c>
      <c r="H39" s="49" t="n">
        <v>310</v>
      </c>
      <c r="I39" s="49" t="n">
        <f aca="false">G39*H39</f>
        <v>310</v>
      </c>
    </row>
    <row r="40" customFormat="false" ht="15" hidden="false" customHeight="false" outlineLevel="0" collapsed="false">
      <c r="A40" s="47" t="n">
        <v>46047</v>
      </c>
      <c r="B40" s="48" t="n">
        <f aca="false">MONTH(A40)</f>
        <v>1</v>
      </c>
      <c r="C40" s="48" t="s">
        <v>24</v>
      </c>
      <c r="D40" s="48" t="s">
        <v>48</v>
      </c>
      <c r="E40" s="48" t="s">
        <v>49</v>
      </c>
      <c r="F40" s="48" t="s">
        <v>50</v>
      </c>
      <c r="G40" s="48" t="n">
        <v>2</v>
      </c>
      <c r="H40" s="49" t="n">
        <v>380</v>
      </c>
      <c r="I40" s="49" t="n">
        <f aca="false">G40*H40</f>
        <v>760</v>
      </c>
    </row>
    <row r="41" customFormat="false" ht="15" hidden="false" customHeight="false" outlineLevel="0" collapsed="false">
      <c r="A41" s="47" t="n">
        <v>46047</v>
      </c>
      <c r="B41" s="48" t="n">
        <f aca="false">MONTH(A41)</f>
        <v>1</v>
      </c>
      <c r="C41" s="48" t="s">
        <v>21</v>
      </c>
      <c r="D41" s="48" t="s">
        <v>45</v>
      </c>
      <c r="E41" s="48" t="s">
        <v>56</v>
      </c>
      <c r="F41" s="48" t="s">
        <v>50</v>
      </c>
      <c r="G41" s="48" t="n">
        <v>4</v>
      </c>
      <c r="H41" s="49" t="n">
        <v>310</v>
      </c>
      <c r="I41" s="49" t="n">
        <f aca="false">G41*H41</f>
        <v>1240</v>
      </c>
    </row>
    <row r="42" customFormat="false" ht="15" hidden="false" customHeight="false" outlineLevel="0" collapsed="false">
      <c r="A42" s="47" t="n">
        <v>46047</v>
      </c>
      <c r="B42" s="48" t="n">
        <f aca="false">MONTH(A42)</f>
        <v>1</v>
      </c>
      <c r="C42" s="48" t="s">
        <v>22</v>
      </c>
      <c r="D42" s="48" t="s">
        <v>45</v>
      </c>
      <c r="E42" s="48" t="s">
        <v>56</v>
      </c>
      <c r="F42" s="48" t="s">
        <v>50</v>
      </c>
      <c r="G42" s="48" t="n">
        <v>1</v>
      </c>
      <c r="H42" s="49" t="n">
        <v>310</v>
      </c>
      <c r="I42" s="49" t="n">
        <f aca="false">G42*H42</f>
        <v>310</v>
      </c>
    </row>
    <row r="43" customFormat="false" ht="15" hidden="false" customHeight="false" outlineLevel="0" collapsed="false">
      <c r="A43" s="47" t="n">
        <v>46048</v>
      </c>
      <c r="B43" s="48" t="n">
        <f aca="false">MONTH(A43)</f>
        <v>1</v>
      </c>
      <c r="C43" s="48" t="s">
        <v>21</v>
      </c>
      <c r="D43" s="48" t="s">
        <v>45</v>
      </c>
      <c r="E43" s="48" t="s">
        <v>57</v>
      </c>
      <c r="F43" s="48" t="s">
        <v>47</v>
      </c>
      <c r="G43" s="48" t="n">
        <v>4</v>
      </c>
      <c r="H43" s="49" t="n">
        <v>2190</v>
      </c>
      <c r="I43" s="49" t="n">
        <f aca="false">G43*H43</f>
        <v>8760</v>
      </c>
    </row>
    <row r="44" customFormat="false" ht="15" hidden="false" customHeight="false" outlineLevel="0" collapsed="false">
      <c r="A44" s="47" t="n">
        <v>46048</v>
      </c>
      <c r="B44" s="48" t="n">
        <f aca="false">MONTH(A44)</f>
        <v>1</v>
      </c>
      <c r="C44" s="48" t="s">
        <v>20</v>
      </c>
      <c r="D44" s="48" t="s">
        <v>48</v>
      </c>
      <c r="E44" s="48" t="s">
        <v>49</v>
      </c>
      <c r="F44" s="48" t="s">
        <v>50</v>
      </c>
      <c r="G44" s="48" t="n">
        <v>2</v>
      </c>
      <c r="H44" s="49" t="n">
        <v>380</v>
      </c>
      <c r="I44" s="49" t="n">
        <f aca="false">G44*H44</f>
        <v>760</v>
      </c>
    </row>
    <row r="45" customFormat="false" ht="15" hidden="false" customHeight="false" outlineLevel="0" collapsed="false">
      <c r="A45" s="47" t="n">
        <v>46049</v>
      </c>
      <c r="B45" s="48" t="n">
        <f aca="false">MONTH(A45)</f>
        <v>1</v>
      </c>
      <c r="C45" s="48" t="s">
        <v>21</v>
      </c>
      <c r="D45" s="48" t="s">
        <v>45</v>
      </c>
      <c r="E45" s="48" t="s">
        <v>52</v>
      </c>
      <c r="F45" s="48" t="s">
        <v>50</v>
      </c>
      <c r="G45" s="48" t="n">
        <v>1</v>
      </c>
      <c r="H45" s="49" t="n">
        <v>420</v>
      </c>
      <c r="I45" s="49" t="n">
        <f aca="false">G45*H45</f>
        <v>420</v>
      </c>
    </row>
    <row r="46" customFormat="false" ht="15" hidden="false" customHeight="false" outlineLevel="0" collapsed="false">
      <c r="A46" s="47" t="n">
        <v>46054</v>
      </c>
      <c r="B46" s="48" t="n">
        <f aca="false">MONTH(A46)</f>
        <v>2</v>
      </c>
      <c r="C46" s="48" t="s">
        <v>20</v>
      </c>
      <c r="D46" s="48" t="s">
        <v>48</v>
      </c>
      <c r="E46" s="48" t="s">
        <v>49</v>
      </c>
      <c r="F46" s="48" t="s">
        <v>50</v>
      </c>
      <c r="G46" s="48" t="n">
        <v>1</v>
      </c>
      <c r="H46" s="49" t="n">
        <v>380</v>
      </c>
      <c r="I46" s="49" t="n">
        <f aca="false">G46*H46</f>
        <v>380</v>
      </c>
    </row>
    <row r="47" customFormat="false" ht="15" hidden="false" customHeight="false" outlineLevel="0" collapsed="false">
      <c r="A47" s="47" t="n">
        <v>46055</v>
      </c>
      <c r="B47" s="48" t="n">
        <f aca="false">MONTH(A47)</f>
        <v>2</v>
      </c>
      <c r="C47" s="48" t="s">
        <v>23</v>
      </c>
      <c r="D47" s="48" t="s">
        <v>55</v>
      </c>
      <c r="E47" s="48" t="s">
        <v>52</v>
      </c>
      <c r="F47" s="48" t="s">
        <v>50</v>
      </c>
      <c r="G47" s="48" t="n">
        <v>1</v>
      </c>
      <c r="H47" s="49" t="n">
        <v>420</v>
      </c>
      <c r="I47" s="49" t="n">
        <f aca="false">G47*H47</f>
        <v>420</v>
      </c>
    </row>
    <row r="48" customFormat="false" ht="15" hidden="false" customHeight="false" outlineLevel="0" collapsed="false">
      <c r="A48" s="47" t="n">
        <v>46056</v>
      </c>
      <c r="B48" s="48" t="n">
        <f aca="false">MONTH(A48)</f>
        <v>2</v>
      </c>
      <c r="C48" s="48" t="s">
        <v>20</v>
      </c>
      <c r="D48" s="48" t="s">
        <v>48</v>
      </c>
      <c r="E48" s="48" t="s">
        <v>52</v>
      </c>
      <c r="F48" s="48" t="s">
        <v>50</v>
      </c>
      <c r="G48" s="48" t="n">
        <v>2</v>
      </c>
      <c r="H48" s="49" t="n">
        <v>420</v>
      </c>
      <c r="I48" s="49" t="n">
        <f aca="false">G48*H48</f>
        <v>840</v>
      </c>
    </row>
    <row r="49" customFormat="false" ht="15" hidden="false" customHeight="false" outlineLevel="0" collapsed="false">
      <c r="A49" s="47" t="n">
        <v>46056</v>
      </c>
      <c r="B49" s="48" t="n">
        <f aca="false">MONTH(A49)</f>
        <v>2</v>
      </c>
      <c r="C49" s="48" t="s">
        <v>23</v>
      </c>
      <c r="D49" s="48" t="s">
        <v>55</v>
      </c>
      <c r="E49" s="48" t="s">
        <v>58</v>
      </c>
      <c r="F49" s="48" t="s">
        <v>54</v>
      </c>
      <c r="G49" s="48" t="n">
        <v>1</v>
      </c>
      <c r="H49" s="49" t="n">
        <v>2450</v>
      </c>
      <c r="I49" s="49" t="n">
        <f aca="false">G49*H49</f>
        <v>2450</v>
      </c>
    </row>
    <row r="50" customFormat="false" ht="15" hidden="false" customHeight="false" outlineLevel="0" collapsed="false">
      <c r="A50" s="47" t="n">
        <v>46056</v>
      </c>
      <c r="B50" s="48" t="n">
        <f aca="false">MONTH(A50)</f>
        <v>2</v>
      </c>
      <c r="C50" s="48" t="s">
        <v>24</v>
      </c>
      <c r="D50" s="48" t="s">
        <v>48</v>
      </c>
      <c r="E50" s="48" t="s">
        <v>51</v>
      </c>
      <c r="F50" s="48" t="s">
        <v>50</v>
      </c>
      <c r="G50" s="48" t="n">
        <v>3</v>
      </c>
      <c r="H50" s="49" t="n">
        <v>690</v>
      </c>
      <c r="I50" s="49" t="n">
        <f aca="false">G50*H50</f>
        <v>2070</v>
      </c>
    </row>
    <row r="51" customFormat="false" ht="15" hidden="false" customHeight="false" outlineLevel="0" collapsed="false">
      <c r="A51" s="47" t="n">
        <v>46056</v>
      </c>
      <c r="B51" s="48" t="n">
        <f aca="false">MONTH(A51)</f>
        <v>2</v>
      </c>
      <c r="C51" s="48" t="s">
        <v>23</v>
      </c>
      <c r="D51" s="48" t="s">
        <v>55</v>
      </c>
      <c r="E51" s="48" t="s">
        <v>49</v>
      </c>
      <c r="F51" s="48" t="s">
        <v>50</v>
      </c>
      <c r="G51" s="48" t="n">
        <v>3</v>
      </c>
      <c r="H51" s="49" t="n">
        <v>380</v>
      </c>
      <c r="I51" s="49" t="n">
        <f aca="false">G51*H51</f>
        <v>1140</v>
      </c>
    </row>
    <row r="52" customFormat="false" ht="15" hidden="false" customHeight="false" outlineLevel="0" collapsed="false">
      <c r="A52" s="47" t="n">
        <v>46056</v>
      </c>
      <c r="B52" s="48" t="n">
        <f aca="false">MONTH(A52)</f>
        <v>2</v>
      </c>
      <c r="C52" s="48" t="s">
        <v>23</v>
      </c>
      <c r="D52" s="48" t="s">
        <v>55</v>
      </c>
      <c r="E52" s="48" t="s">
        <v>56</v>
      </c>
      <c r="F52" s="48" t="s">
        <v>50</v>
      </c>
      <c r="G52" s="48" t="n">
        <v>2</v>
      </c>
      <c r="H52" s="49" t="n">
        <v>310</v>
      </c>
      <c r="I52" s="49" t="n">
        <f aca="false">G52*H52</f>
        <v>620</v>
      </c>
    </row>
    <row r="53" customFormat="false" ht="15" hidden="false" customHeight="false" outlineLevel="0" collapsed="false">
      <c r="A53" s="47" t="n">
        <v>46056</v>
      </c>
      <c r="B53" s="48" t="n">
        <f aca="false">MONTH(A53)</f>
        <v>2</v>
      </c>
      <c r="C53" s="48" t="s">
        <v>20</v>
      </c>
      <c r="D53" s="48" t="s">
        <v>48</v>
      </c>
      <c r="E53" s="48" t="s">
        <v>51</v>
      </c>
      <c r="F53" s="48" t="s">
        <v>50</v>
      </c>
      <c r="G53" s="48" t="n">
        <v>5</v>
      </c>
      <c r="H53" s="49" t="n">
        <v>690</v>
      </c>
      <c r="I53" s="49" t="n">
        <f aca="false">G53*H53</f>
        <v>3450</v>
      </c>
    </row>
    <row r="54" customFormat="false" ht="15" hidden="false" customHeight="false" outlineLevel="0" collapsed="false">
      <c r="A54" s="47" t="n">
        <v>46057</v>
      </c>
      <c r="B54" s="48" t="n">
        <f aca="false">MONTH(A54)</f>
        <v>2</v>
      </c>
      <c r="C54" s="48" t="s">
        <v>20</v>
      </c>
      <c r="D54" s="48" t="s">
        <v>48</v>
      </c>
      <c r="E54" s="48" t="s">
        <v>57</v>
      </c>
      <c r="F54" s="48" t="s">
        <v>47</v>
      </c>
      <c r="G54" s="48" t="n">
        <v>5</v>
      </c>
      <c r="H54" s="49" t="n">
        <v>2190</v>
      </c>
      <c r="I54" s="49" t="n">
        <f aca="false">G54*H54</f>
        <v>10950</v>
      </c>
    </row>
    <row r="55" customFormat="false" ht="15" hidden="false" customHeight="false" outlineLevel="0" collapsed="false">
      <c r="A55" s="47" t="n">
        <v>46057</v>
      </c>
      <c r="B55" s="48" t="n">
        <f aca="false">MONTH(A55)</f>
        <v>2</v>
      </c>
      <c r="C55" s="48" t="s">
        <v>24</v>
      </c>
      <c r="D55" s="48" t="s">
        <v>48</v>
      </c>
      <c r="E55" s="48" t="s">
        <v>49</v>
      </c>
      <c r="F55" s="48" t="s">
        <v>50</v>
      </c>
      <c r="G55" s="48" t="n">
        <v>2</v>
      </c>
      <c r="H55" s="49" t="n">
        <v>380</v>
      </c>
      <c r="I55" s="49" t="n">
        <f aca="false">G55*H55</f>
        <v>760</v>
      </c>
    </row>
    <row r="56" customFormat="false" ht="15" hidden="false" customHeight="false" outlineLevel="0" collapsed="false">
      <c r="A56" s="47" t="n">
        <v>46057</v>
      </c>
      <c r="B56" s="48" t="n">
        <f aca="false">MONTH(A56)</f>
        <v>2</v>
      </c>
      <c r="C56" s="48" t="s">
        <v>24</v>
      </c>
      <c r="D56" s="48" t="s">
        <v>48</v>
      </c>
      <c r="E56" s="48" t="s">
        <v>57</v>
      </c>
      <c r="F56" s="48" t="s">
        <v>47</v>
      </c>
      <c r="G56" s="48" t="n">
        <v>2</v>
      </c>
      <c r="H56" s="49" t="n">
        <v>2190</v>
      </c>
      <c r="I56" s="49" t="n">
        <f aca="false">G56*H56</f>
        <v>4380</v>
      </c>
    </row>
    <row r="57" customFormat="false" ht="15" hidden="false" customHeight="false" outlineLevel="0" collapsed="false">
      <c r="A57" s="47" t="n">
        <v>46058</v>
      </c>
      <c r="B57" s="48" t="n">
        <f aca="false">MONTH(A57)</f>
        <v>2</v>
      </c>
      <c r="C57" s="48" t="s">
        <v>24</v>
      </c>
      <c r="D57" s="48" t="s">
        <v>48</v>
      </c>
      <c r="E57" s="48" t="s">
        <v>53</v>
      </c>
      <c r="F57" s="48" t="s">
        <v>54</v>
      </c>
      <c r="G57" s="48" t="n">
        <v>2</v>
      </c>
      <c r="H57" s="49" t="n">
        <v>1290</v>
      </c>
      <c r="I57" s="49" t="n">
        <f aca="false">G57*H57</f>
        <v>2580</v>
      </c>
    </row>
    <row r="58" customFormat="false" ht="15" hidden="false" customHeight="false" outlineLevel="0" collapsed="false">
      <c r="A58" s="47" t="n">
        <v>46058</v>
      </c>
      <c r="B58" s="48" t="n">
        <f aca="false">MONTH(A58)</f>
        <v>2</v>
      </c>
      <c r="C58" s="48" t="s">
        <v>24</v>
      </c>
      <c r="D58" s="48" t="s">
        <v>48</v>
      </c>
      <c r="E58" s="48" t="s">
        <v>53</v>
      </c>
      <c r="F58" s="48" t="s">
        <v>54</v>
      </c>
      <c r="G58" s="48" t="n">
        <v>3</v>
      </c>
      <c r="H58" s="49" t="n">
        <v>1290</v>
      </c>
      <c r="I58" s="49" t="n">
        <f aca="false">G58*H58</f>
        <v>3870</v>
      </c>
    </row>
    <row r="59" customFormat="false" ht="15" hidden="false" customHeight="false" outlineLevel="0" collapsed="false">
      <c r="A59" s="47" t="n">
        <v>46059</v>
      </c>
      <c r="B59" s="48" t="n">
        <f aca="false">MONTH(A59)</f>
        <v>2</v>
      </c>
      <c r="C59" s="48" t="s">
        <v>20</v>
      </c>
      <c r="D59" s="48" t="s">
        <v>48</v>
      </c>
      <c r="E59" s="48" t="s">
        <v>51</v>
      </c>
      <c r="F59" s="48" t="s">
        <v>50</v>
      </c>
      <c r="G59" s="48" t="n">
        <v>3</v>
      </c>
      <c r="H59" s="49" t="n">
        <v>690</v>
      </c>
      <c r="I59" s="49" t="n">
        <f aca="false">G59*H59</f>
        <v>2070</v>
      </c>
    </row>
    <row r="60" customFormat="false" ht="15" hidden="false" customHeight="false" outlineLevel="0" collapsed="false">
      <c r="A60" s="47" t="n">
        <v>46059</v>
      </c>
      <c r="B60" s="48" t="n">
        <f aca="false">MONTH(A60)</f>
        <v>2</v>
      </c>
      <c r="C60" s="48" t="s">
        <v>22</v>
      </c>
      <c r="D60" s="48" t="s">
        <v>45</v>
      </c>
      <c r="E60" s="48" t="s">
        <v>56</v>
      </c>
      <c r="F60" s="48" t="s">
        <v>50</v>
      </c>
      <c r="G60" s="48" t="n">
        <v>1</v>
      </c>
      <c r="H60" s="49" t="n">
        <v>310</v>
      </c>
      <c r="I60" s="49" t="n">
        <f aca="false">G60*H60</f>
        <v>310</v>
      </c>
    </row>
    <row r="61" customFormat="false" ht="15" hidden="false" customHeight="false" outlineLevel="0" collapsed="false">
      <c r="A61" s="47" t="n">
        <v>46060</v>
      </c>
      <c r="B61" s="48" t="n">
        <f aca="false">MONTH(A61)</f>
        <v>2</v>
      </c>
      <c r="C61" s="48" t="s">
        <v>23</v>
      </c>
      <c r="D61" s="48" t="s">
        <v>55</v>
      </c>
      <c r="E61" s="48" t="s">
        <v>51</v>
      </c>
      <c r="F61" s="48" t="s">
        <v>50</v>
      </c>
      <c r="G61" s="48" t="n">
        <v>1</v>
      </c>
      <c r="H61" s="49" t="n">
        <v>690</v>
      </c>
      <c r="I61" s="49" t="n">
        <f aca="false">G61*H61</f>
        <v>690</v>
      </c>
    </row>
    <row r="62" customFormat="false" ht="15" hidden="false" customHeight="false" outlineLevel="0" collapsed="false">
      <c r="A62" s="47" t="n">
        <v>46060</v>
      </c>
      <c r="B62" s="48" t="n">
        <f aca="false">MONTH(A62)</f>
        <v>2</v>
      </c>
      <c r="C62" s="48" t="s">
        <v>21</v>
      </c>
      <c r="D62" s="48" t="s">
        <v>45</v>
      </c>
      <c r="E62" s="48" t="s">
        <v>52</v>
      </c>
      <c r="F62" s="48" t="s">
        <v>50</v>
      </c>
      <c r="G62" s="48" t="n">
        <v>1</v>
      </c>
      <c r="H62" s="49" t="n">
        <v>420</v>
      </c>
      <c r="I62" s="49" t="n">
        <f aca="false">G62*H62</f>
        <v>420</v>
      </c>
    </row>
    <row r="63" customFormat="false" ht="15" hidden="false" customHeight="false" outlineLevel="0" collapsed="false">
      <c r="A63" s="47" t="n">
        <v>46064</v>
      </c>
      <c r="B63" s="48" t="n">
        <f aca="false">MONTH(A63)</f>
        <v>2</v>
      </c>
      <c r="C63" s="48" t="s">
        <v>20</v>
      </c>
      <c r="D63" s="48" t="s">
        <v>48</v>
      </c>
      <c r="E63" s="48" t="s">
        <v>56</v>
      </c>
      <c r="F63" s="48" t="s">
        <v>50</v>
      </c>
      <c r="G63" s="48" t="n">
        <v>1</v>
      </c>
      <c r="H63" s="49" t="n">
        <v>310</v>
      </c>
      <c r="I63" s="49" t="n">
        <f aca="false">G63*H63</f>
        <v>310</v>
      </c>
    </row>
    <row r="64" customFormat="false" ht="15" hidden="false" customHeight="false" outlineLevel="0" collapsed="false">
      <c r="A64" s="47" t="n">
        <v>46064</v>
      </c>
      <c r="B64" s="48" t="n">
        <f aca="false">MONTH(A64)</f>
        <v>2</v>
      </c>
      <c r="C64" s="48" t="s">
        <v>22</v>
      </c>
      <c r="D64" s="48" t="s">
        <v>45</v>
      </c>
      <c r="E64" s="48" t="s">
        <v>49</v>
      </c>
      <c r="F64" s="48" t="s">
        <v>50</v>
      </c>
      <c r="G64" s="48" t="n">
        <v>2</v>
      </c>
      <c r="H64" s="49" t="n">
        <v>380</v>
      </c>
      <c r="I64" s="49" t="n">
        <f aca="false">G64*H64</f>
        <v>760</v>
      </c>
    </row>
    <row r="65" customFormat="false" ht="15" hidden="false" customHeight="false" outlineLevel="0" collapsed="false">
      <c r="A65" s="47" t="n">
        <v>46064</v>
      </c>
      <c r="B65" s="48" t="n">
        <f aca="false">MONTH(A65)</f>
        <v>2</v>
      </c>
      <c r="C65" s="48" t="s">
        <v>21</v>
      </c>
      <c r="D65" s="48" t="s">
        <v>45</v>
      </c>
      <c r="E65" s="48" t="s">
        <v>56</v>
      </c>
      <c r="F65" s="48" t="s">
        <v>50</v>
      </c>
      <c r="G65" s="48" t="n">
        <v>2</v>
      </c>
      <c r="H65" s="49" t="n">
        <v>310</v>
      </c>
      <c r="I65" s="49" t="n">
        <f aca="false">G65*H65</f>
        <v>620</v>
      </c>
    </row>
    <row r="66" customFormat="false" ht="15" hidden="false" customHeight="false" outlineLevel="0" collapsed="false">
      <c r="A66" s="47" t="n">
        <v>46064</v>
      </c>
      <c r="B66" s="48" t="n">
        <f aca="false">MONTH(A66)</f>
        <v>2</v>
      </c>
      <c r="C66" s="48" t="s">
        <v>22</v>
      </c>
      <c r="D66" s="48" t="s">
        <v>45</v>
      </c>
      <c r="E66" s="48" t="s">
        <v>49</v>
      </c>
      <c r="F66" s="48" t="s">
        <v>50</v>
      </c>
      <c r="G66" s="48" t="n">
        <v>1</v>
      </c>
      <c r="H66" s="49" t="n">
        <v>380</v>
      </c>
      <c r="I66" s="49" t="n">
        <f aca="false">G66*H66</f>
        <v>380</v>
      </c>
    </row>
    <row r="67" customFormat="false" ht="15" hidden="false" customHeight="false" outlineLevel="0" collapsed="false">
      <c r="A67" s="47" t="n">
        <v>46064</v>
      </c>
      <c r="B67" s="48" t="n">
        <f aca="false">MONTH(A67)</f>
        <v>2</v>
      </c>
      <c r="C67" s="48" t="s">
        <v>23</v>
      </c>
      <c r="D67" s="48" t="s">
        <v>55</v>
      </c>
      <c r="E67" s="48" t="s">
        <v>57</v>
      </c>
      <c r="F67" s="48" t="s">
        <v>47</v>
      </c>
      <c r="G67" s="48" t="n">
        <v>3</v>
      </c>
      <c r="H67" s="49" t="n">
        <v>2190</v>
      </c>
      <c r="I67" s="49" t="n">
        <f aca="false">G67*H67</f>
        <v>6570</v>
      </c>
    </row>
    <row r="68" customFormat="false" ht="15" hidden="false" customHeight="false" outlineLevel="0" collapsed="false">
      <c r="A68" s="47" t="n">
        <v>46066</v>
      </c>
      <c r="B68" s="48" t="n">
        <f aca="false">MONTH(A68)</f>
        <v>2</v>
      </c>
      <c r="C68" s="48" t="s">
        <v>24</v>
      </c>
      <c r="D68" s="48" t="s">
        <v>48</v>
      </c>
      <c r="E68" s="48" t="s">
        <v>49</v>
      </c>
      <c r="F68" s="48" t="s">
        <v>50</v>
      </c>
      <c r="G68" s="48" t="n">
        <v>4</v>
      </c>
      <c r="H68" s="49" t="n">
        <v>380</v>
      </c>
      <c r="I68" s="49" t="n">
        <f aca="false">G68*H68</f>
        <v>1520</v>
      </c>
    </row>
    <row r="69" customFormat="false" ht="15" hidden="false" customHeight="false" outlineLevel="0" collapsed="false">
      <c r="A69" s="47" t="n">
        <v>46066</v>
      </c>
      <c r="B69" s="48" t="n">
        <f aca="false">MONTH(A69)</f>
        <v>2</v>
      </c>
      <c r="C69" s="48" t="s">
        <v>24</v>
      </c>
      <c r="D69" s="48" t="s">
        <v>48</v>
      </c>
      <c r="E69" s="48" t="s">
        <v>56</v>
      </c>
      <c r="F69" s="48" t="s">
        <v>50</v>
      </c>
      <c r="G69" s="48" t="n">
        <v>1</v>
      </c>
      <c r="H69" s="49" t="n">
        <v>310</v>
      </c>
      <c r="I69" s="49" t="n">
        <f aca="false">G69*H69</f>
        <v>310</v>
      </c>
    </row>
    <row r="70" customFormat="false" ht="15" hidden="false" customHeight="false" outlineLevel="0" collapsed="false">
      <c r="A70" s="47" t="n">
        <v>46066</v>
      </c>
      <c r="B70" s="48" t="n">
        <f aca="false">MONTH(A70)</f>
        <v>2</v>
      </c>
      <c r="C70" s="48" t="s">
        <v>22</v>
      </c>
      <c r="D70" s="48" t="s">
        <v>45</v>
      </c>
      <c r="E70" s="48" t="s">
        <v>56</v>
      </c>
      <c r="F70" s="48" t="s">
        <v>50</v>
      </c>
      <c r="G70" s="48" t="n">
        <v>2</v>
      </c>
      <c r="H70" s="49" t="n">
        <v>310</v>
      </c>
      <c r="I70" s="49" t="n">
        <f aca="false">G70*H70</f>
        <v>620</v>
      </c>
    </row>
    <row r="71" customFormat="false" ht="15" hidden="false" customHeight="false" outlineLevel="0" collapsed="false">
      <c r="A71" s="47" t="n">
        <v>46067</v>
      </c>
      <c r="B71" s="48" t="n">
        <f aca="false">MONTH(A71)</f>
        <v>2</v>
      </c>
      <c r="C71" s="48" t="s">
        <v>21</v>
      </c>
      <c r="D71" s="48" t="s">
        <v>45</v>
      </c>
      <c r="E71" s="48" t="s">
        <v>53</v>
      </c>
      <c r="F71" s="48" t="s">
        <v>54</v>
      </c>
      <c r="G71" s="48" t="n">
        <v>1</v>
      </c>
      <c r="H71" s="49" t="n">
        <v>1290</v>
      </c>
      <c r="I71" s="49" t="n">
        <f aca="false">G71*H71</f>
        <v>1290</v>
      </c>
    </row>
    <row r="72" customFormat="false" ht="15" hidden="false" customHeight="false" outlineLevel="0" collapsed="false">
      <c r="A72" s="47" t="n">
        <v>46068</v>
      </c>
      <c r="B72" s="48" t="n">
        <f aca="false">MONTH(A72)</f>
        <v>2</v>
      </c>
      <c r="C72" s="48" t="s">
        <v>23</v>
      </c>
      <c r="D72" s="48" t="s">
        <v>55</v>
      </c>
      <c r="E72" s="48" t="s">
        <v>51</v>
      </c>
      <c r="F72" s="48" t="s">
        <v>50</v>
      </c>
      <c r="G72" s="48" t="n">
        <v>3</v>
      </c>
      <c r="H72" s="49" t="n">
        <v>690</v>
      </c>
      <c r="I72" s="49" t="n">
        <f aca="false">G72*H72</f>
        <v>2070</v>
      </c>
    </row>
    <row r="73" customFormat="false" ht="15" hidden="false" customHeight="false" outlineLevel="0" collapsed="false">
      <c r="A73" s="47" t="n">
        <v>46068</v>
      </c>
      <c r="B73" s="48" t="n">
        <f aca="false">MONTH(A73)</f>
        <v>2</v>
      </c>
      <c r="C73" s="48" t="s">
        <v>24</v>
      </c>
      <c r="D73" s="48" t="s">
        <v>48</v>
      </c>
      <c r="E73" s="48" t="s">
        <v>51</v>
      </c>
      <c r="F73" s="48" t="s">
        <v>50</v>
      </c>
      <c r="G73" s="48" t="n">
        <v>2</v>
      </c>
      <c r="H73" s="49" t="n">
        <v>690</v>
      </c>
      <c r="I73" s="49" t="n">
        <f aca="false">G73*H73</f>
        <v>1380</v>
      </c>
    </row>
    <row r="74" customFormat="false" ht="15" hidden="false" customHeight="false" outlineLevel="0" collapsed="false">
      <c r="A74" s="47" t="n">
        <v>46069</v>
      </c>
      <c r="B74" s="48" t="n">
        <f aca="false">MONTH(A74)</f>
        <v>2</v>
      </c>
      <c r="C74" s="48" t="s">
        <v>24</v>
      </c>
      <c r="D74" s="48" t="s">
        <v>48</v>
      </c>
      <c r="E74" s="48" t="s">
        <v>46</v>
      </c>
      <c r="F74" s="48" t="s">
        <v>47</v>
      </c>
      <c r="G74" s="48" t="n">
        <v>2</v>
      </c>
      <c r="H74" s="49" t="n">
        <v>4890</v>
      </c>
      <c r="I74" s="49" t="n">
        <f aca="false">G74*H74</f>
        <v>9780</v>
      </c>
    </row>
    <row r="75" customFormat="false" ht="15" hidden="false" customHeight="false" outlineLevel="0" collapsed="false">
      <c r="A75" s="47" t="n">
        <v>46069</v>
      </c>
      <c r="B75" s="48" t="n">
        <f aca="false">MONTH(A75)</f>
        <v>2</v>
      </c>
      <c r="C75" s="48" t="s">
        <v>23</v>
      </c>
      <c r="D75" s="48" t="s">
        <v>55</v>
      </c>
      <c r="E75" s="48" t="s">
        <v>52</v>
      </c>
      <c r="F75" s="48" t="s">
        <v>50</v>
      </c>
      <c r="G75" s="48" t="n">
        <v>1</v>
      </c>
      <c r="H75" s="49" t="n">
        <v>420</v>
      </c>
      <c r="I75" s="49" t="n">
        <f aca="false">G75*H75</f>
        <v>420</v>
      </c>
    </row>
    <row r="76" customFormat="false" ht="15" hidden="false" customHeight="false" outlineLevel="0" collapsed="false">
      <c r="A76" s="47" t="n">
        <v>46070</v>
      </c>
      <c r="B76" s="48" t="n">
        <f aca="false">MONTH(A76)</f>
        <v>2</v>
      </c>
      <c r="C76" s="48" t="s">
        <v>23</v>
      </c>
      <c r="D76" s="48" t="s">
        <v>55</v>
      </c>
      <c r="E76" s="48" t="s">
        <v>46</v>
      </c>
      <c r="F76" s="48" t="s">
        <v>47</v>
      </c>
      <c r="G76" s="48" t="n">
        <v>1</v>
      </c>
      <c r="H76" s="49" t="n">
        <v>4890</v>
      </c>
      <c r="I76" s="49" t="n">
        <f aca="false">G76*H76</f>
        <v>4890</v>
      </c>
    </row>
    <row r="77" customFormat="false" ht="15" hidden="false" customHeight="false" outlineLevel="0" collapsed="false">
      <c r="A77" s="47" t="n">
        <v>46072</v>
      </c>
      <c r="B77" s="48" t="n">
        <f aca="false">MONTH(A77)</f>
        <v>2</v>
      </c>
      <c r="C77" s="48" t="s">
        <v>22</v>
      </c>
      <c r="D77" s="48" t="s">
        <v>45</v>
      </c>
      <c r="E77" s="48" t="s">
        <v>56</v>
      </c>
      <c r="F77" s="48" t="s">
        <v>50</v>
      </c>
      <c r="G77" s="48" t="n">
        <v>1</v>
      </c>
      <c r="H77" s="49" t="n">
        <v>310</v>
      </c>
      <c r="I77" s="49" t="n">
        <f aca="false">G77*H77</f>
        <v>310</v>
      </c>
    </row>
    <row r="78" customFormat="false" ht="15" hidden="false" customHeight="false" outlineLevel="0" collapsed="false">
      <c r="A78" s="47" t="n">
        <v>46072</v>
      </c>
      <c r="B78" s="48" t="n">
        <f aca="false">MONTH(A78)</f>
        <v>2</v>
      </c>
      <c r="C78" s="48" t="s">
        <v>22</v>
      </c>
      <c r="D78" s="48" t="s">
        <v>45</v>
      </c>
      <c r="E78" s="48" t="s">
        <v>51</v>
      </c>
      <c r="F78" s="48" t="s">
        <v>50</v>
      </c>
      <c r="G78" s="48" t="n">
        <v>1</v>
      </c>
      <c r="H78" s="49" t="n">
        <v>690</v>
      </c>
      <c r="I78" s="49" t="n">
        <f aca="false">G78*H78</f>
        <v>690</v>
      </c>
    </row>
    <row r="79" customFormat="false" ht="15" hidden="false" customHeight="false" outlineLevel="0" collapsed="false">
      <c r="A79" s="47" t="n">
        <v>46075</v>
      </c>
      <c r="B79" s="48" t="n">
        <f aca="false">MONTH(A79)</f>
        <v>2</v>
      </c>
      <c r="C79" s="48" t="s">
        <v>20</v>
      </c>
      <c r="D79" s="48" t="s">
        <v>48</v>
      </c>
      <c r="E79" s="48" t="s">
        <v>53</v>
      </c>
      <c r="F79" s="48" t="s">
        <v>54</v>
      </c>
      <c r="G79" s="48" t="n">
        <v>2</v>
      </c>
      <c r="H79" s="49" t="n">
        <v>1290</v>
      </c>
      <c r="I79" s="49" t="n">
        <f aca="false">G79*H79</f>
        <v>2580</v>
      </c>
    </row>
    <row r="80" customFormat="false" ht="15" hidden="false" customHeight="false" outlineLevel="0" collapsed="false">
      <c r="A80" s="47" t="n">
        <v>46075</v>
      </c>
      <c r="B80" s="48" t="n">
        <f aca="false">MONTH(A80)</f>
        <v>2</v>
      </c>
      <c r="C80" s="48" t="s">
        <v>21</v>
      </c>
      <c r="D80" s="48" t="s">
        <v>45</v>
      </c>
      <c r="E80" s="48" t="s">
        <v>52</v>
      </c>
      <c r="F80" s="48" t="s">
        <v>50</v>
      </c>
      <c r="G80" s="48" t="n">
        <v>3</v>
      </c>
      <c r="H80" s="49" t="n">
        <v>420</v>
      </c>
      <c r="I80" s="49" t="n">
        <f aca="false">G80*H80</f>
        <v>1260</v>
      </c>
    </row>
    <row r="81" customFormat="false" ht="15" hidden="false" customHeight="false" outlineLevel="0" collapsed="false">
      <c r="A81" s="47" t="n">
        <v>46076</v>
      </c>
      <c r="B81" s="48" t="n">
        <f aca="false">MONTH(A81)</f>
        <v>2</v>
      </c>
      <c r="C81" s="48" t="s">
        <v>20</v>
      </c>
      <c r="D81" s="48" t="s">
        <v>48</v>
      </c>
      <c r="E81" s="48" t="s">
        <v>56</v>
      </c>
      <c r="F81" s="48" t="s">
        <v>50</v>
      </c>
      <c r="G81" s="48" t="n">
        <v>1</v>
      </c>
      <c r="H81" s="49" t="n">
        <v>310</v>
      </c>
      <c r="I81" s="49" t="n">
        <f aca="false">G81*H81</f>
        <v>310</v>
      </c>
    </row>
    <row r="82" customFormat="false" ht="15" hidden="false" customHeight="false" outlineLevel="0" collapsed="false">
      <c r="A82" s="47" t="n">
        <v>46076</v>
      </c>
      <c r="B82" s="48" t="n">
        <f aca="false">MONTH(A82)</f>
        <v>2</v>
      </c>
      <c r="C82" s="48" t="s">
        <v>20</v>
      </c>
      <c r="D82" s="48" t="s">
        <v>48</v>
      </c>
      <c r="E82" s="48" t="s">
        <v>46</v>
      </c>
      <c r="F82" s="48" t="s">
        <v>47</v>
      </c>
      <c r="G82" s="48" t="n">
        <v>1</v>
      </c>
      <c r="H82" s="49" t="n">
        <v>4890</v>
      </c>
      <c r="I82" s="49" t="n">
        <f aca="false">G82*H82</f>
        <v>4890</v>
      </c>
    </row>
    <row r="83" customFormat="false" ht="15" hidden="false" customHeight="false" outlineLevel="0" collapsed="false">
      <c r="A83" s="47" t="n">
        <v>46076</v>
      </c>
      <c r="B83" s="48" t="n">
        <f aca="false">MONTH(A83)</f>
        <v>2</v>
      </c>
      <c r="C83" s="48" t="s">
        <v>24</v>
      </c>
      <c r="D83" s="48" t="s">
        <v>48</v>
      </c>
      <c r="E83" s="48" t="s">
        <v>49</v>
      </c>
      <c r="F83" s="48" t="s">
        <v>50</v>
      </c>
      <c r="G83" s="48" t="n">
        <v>1</v>
      </c>
      <c r="H83" s="49" t="n">
        <v>380</v>
      </c>
      <c r="I83" s="49" t="n">
        <f aca="false">G83*H83</f>
        <v>380</v>
      </c>
    </row>
    <row r="84" customFormat="false" ht="15" hidden="false" customHeight="false" outlineLevel="0" collapsed="false">
      <c r="A84" s="47" t="n">
        <v>46076</v>
      </c>
      <c r="B84" s="48" t="n">
        <f aca="false">MONTH(A84)</f>
        <v>2</v>
      </c>
      <c r="C84" s="48" t="s">
        <v>22</v>
      </c>
      <c r="D84" s="48" t="s">
        <v>45</v>
      </c>
      <c r="E84" s="48" t="s">
        <v>52</v>
      </c>
      <c r="F84" s="48" t="s">
        <v>50</v>
      </c>
      <c r="G84" s="48" t="n">
        <v>3</v>
      </c>
      <c r="H84" s="49" t="n">
        <v>420</v>
      </c>
      <c r="I84" s="49" t="n">
        <f aca="false">G84*H84</f>
        <v>1260</v>
      </c>
    </row>
    <row r="85" customFormat="false" ht="15" hidden="false" customHeight="false" outlineLevel="0" collapsed="false">
      <c r="A85" s="47" t="n">
        <v>46076</v>
      </c>
      <c r="B85" s="48" t="n">
        <f aca="false">MONTH(A85)</f>
        <v>2</v>
      </c>
      <c r="C85" s="48" t="s">
        <v>21</v>
      </c>
      <c r="D85" s="48" t="s">
        <v>45</v>
      </c>
      <c r="E85" s="48" t="s">
        <v>58</v>
      </c>
      <c r="F85" s="48" t="s">
        <v>54</v>
      </c>
      <c r="G85" s="48" t="n">
        <v>5</v>
      </c>
      <c r="H85" s="49" t="n">
        <v>2450</v>
      </c>
      <c r="I85" s="49" t="n">
        <f aca="false">G85*H85</f>
        <v>12250</v>
      </c>
    </row>
    <row r="86" customFormat="false" ht="15" hidden="false" customHeight="false" outlineLevel="0" collapsed="false">
      <c r="A86" s="47" t="n">
        <v>46076</v>
      </c>
      <c r="B86" s="48" t="n">
        <f aca="false">MONTH(A86)</f>
        <v>2</v>
      </c>
      <c r="C86" s="48" t="s">
        <v>24</v>
      </c>
      <c r="D86" s="48" t="s">
        <v>48</v>
      </c>
      <c r="E86" s="48" t="s">
        <v>49</v>
      </c>
      <c r="F86" s="48" t="s">
        <v>50</v>
      </c>
      <c r="G86" s="48" t="n">
        <v>1</v>
      </c>
      <c r="H86" s="49" t="n">
        <v>380</v>
      </c>
      <c r="I86" s="49" t="n">
        <f aca="false">G86*H86</f>
        <v>380</v>
      </c>
    </row>
    <row r="87" customFormat="false" ht="15" hidden="false" customHeight="false" outlineLevel="0" collapsed="false">
      <c r="A87" s="47" t="n">
        <v>46077</v>
      </c>
      <c r="B87" s="48" t="n">
        <f aca="false">MONTH(A87)</f>
        <v>2</v>
      </c>
      <c r="C87" s="48" t="s">
        <v>22</v>
      </c>
      <c r="D87" s="48" t="s">
        <v>45</v>
      </c>
      <c r="E87" s="48" t="s">
        <v>49</v>
      </c>
      <c r="F87" s="48" t="s">
        <v>50</v>
      </c>
      <c r="G87" s="48" t="n">
        <v>3</v>
      </c>
      <c r="H87" s="49" t="n">
        <v>380</v>
      </c>
      <c r="I87" s="49" t="n">
        <f aca="false">G87*H87</f>
        <v>1140</v>
      </c>
    </row>
    <row r="88" customFormat="false" ht="15" hidden="false" customHeight="false" outlineLevel="0" collapsed="false">
      <c r="A88" s="47" t="n">
        <v>46078</v>
      </c>
      <c r="B88" s="48" t="n">
        <f aca="false">MONTH(A88)</f>
        <v>2</v>
      </c>
      <c r="C88" s="48" t="s">
        <v>21</v>
      </c>
      <c r="D88" s="48" t="s">
        <v>45</v>
      </c>
      <c r="E88" s="48" t="s">
        <v>52</v>
      </c>
      <c r="F88" s="48" t="s">
        <v>50</v>
      </c>
      <c r="G88" s="48" t="n">
        <v>1</v>
      </c>
      <c r="H88" s="49" t="n">
        <v>420</v>
      </c>
      <c r="I88" s="49" t="n">
        <f aca="false">G88*H88</f>
        <v>420</v>
      </c>
    </row>
    <row r="89" customFormat="false" ht="15" hidden="false" customHeight="false" outlineLevel="0" collapsed="false">
      <c r="A89" s="47" t="n">
        <v>46079</v>
      </c>
      <c r="B89" s="48" t="n">
        <f aca="false">MONTH(A89)</f>
        <v>2</v>
      </c>
      <c r="C89" s="48" t="s">
        <v>21</v>
      </c>
      <c r="D89" s="48" t="s">
        <v>45</v>
      </c>
      <c r="E89" s="48" t="s">
        <v>52</v>
      </c>
      <c r="F89" s="48" t="s">
        <v>50</v>
      </c>
      <c r="G89" s="48" t="n">
        <v>3</v>
      </c>
      <c r="H89" s="49" t="n">
        <v>420</v>
      </c>
      <c r="I89" s="49" t="n">
        <f aca="false">G89*H89</f>
        <v>1260</v>
      </c>
    </row>
    <row r="90" customFormat="false" ht="15" hidden="false" customHeight="false" outlineLevel="0" collapsed="false">
      <c r="A90" s="47" t="n">
        <v>46079</v>
      </c>
      <c r="B90" s="48" t="n">
        <f aca="false">MONTH(A90)</f>
        <v>2</v>
      </c>
      <c r="C90" s="48" t="s">
        <v>22</v>
      </c>
      <c r="D90" s="48" t="s">
        <v>45</v>
      </c>
      <c r="E90" s="48" t="s">
        <v>58</v>
      </c>
      <c r="F90" s="48" t="s">
        <v>54</v>
      </c>
      <c r="G90" s="48" t="n">
        <v>2</v>
      </c>
      <c r="H90" s="49" t="n">
        <v>2450</v>
      </c>
      <c r="I90" s="49" t="n">
        <f aca="false">G90*H90</f>
        <v>4900</v>
      </c>
    </row>
    <row r="91" customFormat="false" ht="15" hidden="false" customHeight="false" outlineLevel="0" collapsed="false">
      <c r="A91" s="47" t="n">
        <v>46080</v>
      </c>
      <c r="B91" s="48" t="n">
        <f aca="false">MONTH(A91)</f>
        <v>2</v>
      </c>
      <c r="C91" s="48" t="s">
        <v>23</v>
      </c>
      <c r="D91" s="48" t="s">
        <v>55</v>
      </c>
      <c r="E91" s="48" t="s">
        <v>51</v>
      </c>
      <c r="F91" s="48" t="s">
        <v>50</v>
      </c>
      <c r="G91" s="48" t="n">
        <v>5</v>
      </c>
      <c r="H91" s="49" t="n">
        <v>690</v>
      </c>
      <c r="I91" s="49" t="n">
        <f aca="false">G91*H91</f>
        <v>3450</v>
      </c>
    </row>
    <row r="92" customFormat="false" ht="15" hidden="false" customHeight="false" outlineLevel="0" collapsed="false">
      <c r="A92" s="47" t="n">
        <v>46081</v>
      </c>
      <c r="B92" s="48" t="n">
        <f aca="false">MONTH(A92)</f>
        <v>2</v>
      </c>
      <c r="C92" s="48" t="s">
        <v>23</v>
      </c>
      <c r="D92" s="48" t="s">
        <v>55</v>
      </c>
      <c r="E92" s="48" t="s">
        <v>56</v>
      </c>
      <c r="F92" s="48" t="s">
        <v>50</v>
      </c>
      <c r="G92" s="48" t="n">
        <v>4</v>
      </c>
      <c r="H92" s="49" t="n">
        <v>310</v>
      </c>
      <c r="I92" s="49" t="n">
        <f aca="false">G92*H92</f>
        <v>1240</v>
      </c>
    </row>
    <row r="93" customFormat="false" ht="15" hidden="false" customHeight="false" outlineLevel="0" collapsed="false">
      <c r="A93" s="47" t="n">
        <v>46081</v>
      </c>
      <c r="B93" s="48" t="n">
        <f aca="false">MONTH(A93)</f>
        <v>2</v>
      </c>
      <c r="C93" s="48" t="s">
        <v>24</v>
      </c>
      <c r="D93" s="48" t="s">
        <v>48</v>
      </c>
      <c r="E93" s="48" t="s">
        <v>53</v>
      </c>
      <c r="F93" s="48" t="s">
        <v>54</v>
      </c>
      <c r="G93" s="48" t="n">
        <v>1</v>
      </c>
      <c r="H93" s="49" t="n">
        <v>1290</v>
      </c>
      <c r="I93" s="49" t="n">
        <f aca="false">G93*H93</f>
        <v>1290</v>
      </c>
    </row>
    <row r="94" customFormat="false" ht="15" hidden="false" customHeight="false" outlineLevel="0" collapsed="false">
      <c r="A94" s="47" t="n">
        <v>46082</v>
      </c>
      <c r="B94" s="48" t="n">
        <f aca="false">MONTH(A94)</f>
        <v>3</v>
      </c>
      <c r="C94" s="48" t="s">
        <v>21</v>
      </c>
      <c r="D94" s="48" t="s">
        <v>45</v>
      </c>
      <c r="E94" s="48" t="s">
        <v>52</v>
      </c>
      <c r="F94" s="48" t="s">
        <v>50</v>
      </c>
      <c r="G94" s="48" t="n">
        <v>2</v>
      </c>
      <c r="H94" s="49" t="n">
        <v>420</v>
      </c>
      <c r="I94" s="49" t="n">
        <f aca="false">G94*H94</f>
        <v>840</v>
      </c>
    </row>
    <row r="95" customFormat="false" ht="15" hidden="false" customHeight="false" outlineLevel="0" collapsed="false">
      <c r="A95" s="47" t="n">
        <v>46083</v>
      </c>
      <c r="B95" s="48" t="n">
        <f aca="false">MONTH(A95)</f>
        <v>3</v>
      </c>
      <c r="C95" s="48" t="s">
        <v>22</v>
      </c>
      <c r="D95" s="48" t="s">
        <v>45</v>
      </c>
      <c r="E95" s="48" t="s">
        <v>46</v>
      </c>
      <c r="F95" s="48" t="s">
        <v>47</v>
      </c>
      <c r="G95" s="48" t="n">
        <v>2</v>
      </c>
      <c r="H95" s="49" t="n">
        <v>4890</v>
      </c>
      <c r="I95" s="49" t="n">
        <f aca="false">G95*H95</f>
        <v>9780</v>
      </c>
    </row>
    <row r="96" customFormat="false" ht="15" hidden="false" customHeight="false" outlineLevel="0" collapsed="false">
      <c r="A96" s="47" t="n">
        <v>46085</v>
      </c>
      <c r="B96" s="48" t="n">
        <f aca="false">MONTH(A96)</f>
        <v>3</v>
      </c>
      <c r="C96" s="48" t="s">
        <v>22</v>
      </c>
      <c r="D96" s="48" t="s">
        <v>45</v>
      </c>
      <c r="E96" s="48" t="s">
        <v>51</v>
      </c>
      <c r="F96" s="48" t="s">
        <v>50</v>
      </c>
      <c r="G96" s="48" t="n">
        <v>2</v>
      </c>
      <c r="H96" s="49" t="n">
        <v>690</v>
      </c>
      <c r="I96" s="49" t="n">
        <f aca="false">G96*H96</f>
        <v>1380</v>
      </c>
    </row>
    <row r="97" customFormat="false" ht="15" hidden="false" customHeight="false" outlineLevel="0" collapsed="false">
      <c r="A97" s="47" t="n">
        <v>46085</v>
      </c>
      <c r="B97" s="48" t="n">
        <f aca="false">MONTH(A97)</f>
        <v>3</v>
      </c>
      <c r="C97" s="48" t="s">
        <v>23</v>
      </c>
      <c r="D97" s="48" t="s">
        <v>55</v>
      </c>
      <c r="E97" s="48" t="s">
        <v>49</v>
      </c>
      <c r="F97" s="48" t="s">
        <v>50</v>
      </c>
      <c r="G97" s="48" t="n">
        <v>1</v>
      </c>
      <c r="H97" s="49" t="n">
        <v>380</v>
      </c>
      <c r="I97" s="49" t="n">
        <f aca="false">G97*H97</f>
        <v>380</v>
      </c>
    </row>
    <row r="98" customFormat="false" ht="15" hidden="false" customHeight="false" outlineLevel="0" collapsed="false">
      <c r="A98" s="47" t="n">
        <v>46085</v>
      </c>
      <c r="B98" s="48" t="n">
        <f aca="false">MONTH(A98)</f>
        <v>3</v>
      </c>
      <c r="C98" s="48" t="s">
        <v>22</v>
      </c>
      <c r="D98" s="48" t="s">
        <v>45</v>
      </c>
      <c r="E98" s="48" t="s">
        <v>53</v>
      </c>
      <c r="F98" s="48" t="s">
        <v>54</v>
      </c>
      <c r="G98" s="48" t="n">
        <v>1</v>
      </c>
      <c r="H98" s="49" t="n">
        <v>1290</v>
      </c>
      <c r="I98" s="49" t="n">
        <f aca="false">G98*H98</f>
        <v>1290</v>
      </c>
    </row>
    <row r="99" customFormat="false" ht="15" hidden="false" customHeight="false" outlineLevel="0" collapsed="false">
      <c r="A99" s="47" t="n">
        <v>46086</v>
      </c>
      <c r="B99" s="48" t="n">
        <f aca="false">MONTH(A99)</f>
        <v>3</v>
      </c>
      <c r="C99" s="48" t="s">
        <v>22</v>
      </c>
      <c r="D99" s="48" t="s">
        <v>45</v>
      </c>
      <c r="E99" s="48" t="s">
        <v>52</v>
      </c>
      <c r="F99" s="48" t="s">
        <v>50</v>
      </c>
      <c r="G99" s="48" t="n">
        <v>1</v>
      </c>
      <c r="H99" s="49" t="n">
        <v>420</v>
      </c>
      <c r="I99" s="49" t="n">
        <f aca="false">G99*H99</f>
        <v>420</v>
      </c>
    </row>
    <row r="100" customFormat="false" ht="15" hidden="false" customHeight="false" outlineLevel="0" collapsed="false">
      <c r="A100" s="47" t="n">
        <v>46086</v>
      </c>
      <c r="B100" s="48" t="n">
        <f aca="false">MONTH(A100)</f>
        <v>3</v>
      </c>
      <c r="C100" s="48" t="s">
        <v>21</v>
      </c>
      <c r="D100" s="48" t="s">
        <v>45</v>
      </c>
      <c r="E100" s="48" t="s">
        <v>49</v>
      </c>
      <c r="F100" s="48" t="s">
        <v>50</v>
      </c>
      <c r="G100" s="48" t="n">
        <v>1</v>
      </c>
      <c r="H100" s="49" t="n">
        <v>380</v>
      </c>
      <c r="I100" s="49" t="n">
        <f aca="false">G100*H100</f>
        <v>380</v>
      </c>
    </row>
    <row r="101" customFormat="false" ht="15" hidden="false" customHeight="false" outlineLevel="0" collapsed="false">
      <c r="A101" s="47" t="n">
        <v>46087</v>
      </c>
      <c r="B101" s="48" t="n">
        <f aca="false">MONTH(A101)</f>
        <v>3</v>
      </c>
      <c r="C101" s="48" t="s">
        <v>23</v>
      </c>
      <c r="D101" s="48" t="s">
        <v>55</v>
      </c>
      <c r="E101" s="48" t="s">
        <v>49</v>
      </c>
      <c r="F101" s="48" t="s">
        <v>50</v>
      </c>
      <c r="G101" s="48" t="n">
        <v>1</v>
      </c>
      <c r="H101" s="49" t="n">
        <v>380</v>
      </c>
      <c r="I101" s="49" t="n">
        <f aca="false">G101*H101</f>
        <v>380</v>
      </c>
    </row>
    <row r="102" customFormat="false" ht="15" hidden="false" customHeight="false" outlineLevel="0" collapsed="false">
      <c r="A102" s="47" t="n">
        <v>46087</v>
      </c>
      <c r="B102" s="48" t="n">
        <f aca="false">MONTH(A102)</f>
        <v>3</v>
      </c>
      <c r="C102" s="48" t="s">
        <v>20</v>
      </c>
      <c r="D102" s="48" t="s">
        <v>48</v>
      </c>
      <c r="E102" s="48" t="s">
        <v>49</v>
      </c>
      <c r="F102" s="48" t="s">
        <v>50</v>
      </c>
      <c r="G102" s="48" t="n">
        <v>3</v>
      </c>
      <c r="H102" s="49" t="n">
        <v>380</v>
      </c>
      <c r="I102" s="49" t="n">
        <f aca="false">G102*H102</f>
        <v>1140</v>
      </c>
    </row>
    <row r="103" customFormat="false" ht="15" hidden="false" customHeight="false" outlineLevel="0" collapsed="false">
      <c r="A103" s="47" t="n">
        <v>46088</v>
      </c>
      <c r="B103" s="48" t="n">
        <f aca="false">MONTH(A103)</f>
        <v>3</v>
      </c>
      <c r="C103" s="48" t="s">
        <v>23</v>
      </c>
      <c r="D103" s="48" t="s">
        <v>55</v>
      </c>
      <c r="E103" s="48" t="s">
        <v>46</v>
      </c>
      <c r="F103" s="48" t="s">
        <v>47</v>
      </c>
      <c r="G103" s="48" t="n">
        <v>1</v>
      </c>
      <c r="H103" s="49" t="n">
        <v>4890</v>
      </c>
      <c r="I103" s="49" t="n">
        <f aca="false">G103*H103</f>
        <v>4890</v>
      </c>
    </row>
    <row r="104" customFormat="false" ht="15" hidden="false" customHeight="false" outlineLevel="0" collapsed="false">
      <c r="A104" s="47" t="n">
        <v>46088</v>
      </c>
      <c r="B104" s="48" t="n">
        <f aca="false">MONTH(A104)</f>
        <v>3</v>
      </c>
      <c r="C104" s="48" t="s">
        <v>21</v>
      </c>
      <c r="D104" s="48" t="s">
        <v>45</v>
      </c>
      <c r="E104" s="48" t="s">
        <v>56</v>
      </c>
      <c r="F104" s="48" t="s">
        <v>50</v>
      </c>
      <c r="G104" s="48" t="n">
        <v>3</v>
      </c>
      <c r="H104" s="49" t="n">
        <v>310</v>
      </c>
      <c r="I104" s="49" t="n">
        <f aca="false">G104*H104</f>
        <v>930</v>
      </c>
    </row>
    <row r="105" customFormat="false" ht="15" hidden="false" customHeight="false" outlineLevel="0" collapsed="false">
      <c r="A105" s="47" t="n">
        <v>46088</v>
      </c>
      <c r="B105" s="48" t="n">
        <f aca="false">MONTH(A105)</f>
        <v>3</v>
      </c>
      <c r="C105" s="48" t="s">
        <v>23</v>
      </c>
      <c r="D105" s="48" t="s">
        <v>55</v>
      </c>
      <c r="E105" s="48" t="s">
        <v>51</v>
      </c>
      <c r="F105" s="48" t="s">
        <v>50</v>
      </c>
      <c r="G105" s="48" t="n">
        <v>2</v>
      </c>
      <c r="H105" s="49" t="n">
        <v>690</v>
      </c>
      <c r="I105" s="49" t="n">
        <f aca="false">G105*H105</f>
        <v>1380</v>
      </c>
    </row>
    <row r="106" customFormat="false" ht="15" hidden="false" customHeight="false" outlineLevel="0" collapsed="false">
      <c r="A106" s="47" t="n">
        <v>46088</v>
      </c>
      <c r="B106" s="48" t="n">
        <f aca="false">MONTH(A106)</f>
        <v>3</v>
      </c>
      <c r="C106" s="48" t="s">
        <v>24</v>
      </c>
      <c r="D106" s="48" t="s">
        <v>48</v>
      </c>
      <c r="E106" s="48" t="s">
        <v>52</v>
      </c>
      <c r="F106" s="48" t="s">
        <v>50</v>
      </c>
      <c r="G106" s="48" t="n">
        <v>2</v>
      </c>
      <c r="H106" s="49" t="n">
        <v>420</v>
      </c>
      <c r="I106" s="49" t="n">
        <f aca="false">G106*H106</f>
        <v>840</v>
      </c>
    </row>
    <row r="107" customFormat="false" ht="15" hidden="false" customHeight="false" outlineLevel="0" collapsed="false">
      <c r="A107" s="47" t="n">
        <v>46089</v>
      </c>
      <c r="B107" s="48" t="n">
        <f aca="false">MONTH(A107)</f>
        <v>3</v>
      </c>
      <c r="C107" s="48" t="s">
        <v>20</v>
      </c>
      <c r="D107" s="48" t="s">
        <v>48</v>
      </c>
      <c r="E107" s="48" t="s">
        <v>57</v>
      </c>
      <c r="F107" s="48" t="s">
        <v>47</v>
      </c>
      <c r="G107" s="48" t="n">
        <v>1</v>
      </c>
      <c r="H107" s="49" t="n">
        <v>2190</v>
      </c>
      <c r="I107" s="49" t="n">
        <f aca="false">G107*H107</f>
        <v>2190</v>
      </c>
    </row>
    <row r="108" customFormat="false" ht="15" hidden="false" customHeight="false" outlineLevel="0" collapsed="false">
      <c r="A108" s="47" t="n">
        <v>46090</v>
      </c>
      <c r="B108" s="48" t="n">
        <f aca="false">MONTH(A108)</f>
        <v>3</v>
      </c>
      <c r="C108" s="48" t="s">
        <v>22</v>
      </c>
      <c r="D108" s="48" t="s">
        <v>45</v>
      </c>
      <c r="E108" s="48" t="s">
        <v>56</v>
      </c>
      <c r="F108" s="48" t="s">
        <v>50</v>
      </c>
      <c r="G108" s="48" t="n">
        <v>1</v>
      </c>
      <c r="H108" s="49" t="n">
        <v>310</v>
      </c>
      <c r="I108" s="49" t="n">
        <f aca="false">G108*H108</f>
        <v>310</v>
      </c>
    </row>
    <row r="109" customFormat="false" ht="15" hidden="false" customHeight="false" outlineLevel="0" collapsed="false">
      <c r="A109" s="47" t="n">
        <v>46090</v>
      </c>
      <c r="B109" s="48" t="n">
        <f aca="false">MONTH(A109)</f>
        <v>3</v>
      </c>
      <c r="C109" s="48" t="s">
        <v>20</v>
      </c>
      <c r="D109" s="48" t="s">
        <v>48</v>
      </c>
      <c r="E109" s="48" t="s">
        <v>52</v>
      </c>
      <c r="F109" s="48" t="s">
        <v>50</v>
      </c>
      <c r="G109" s="48" t="n">
        <v>1</v>
      </c>
      <c r="H109" s="49" t="n">
        <v>420</v>
      </c>
      <c r="I109" s="49" t="n">
        <f aca="false">G109*H109</f>
        <v>420</v>
      </c>
    </row>
    <row r="110" customFormat="false" ht="15" hidden="false" customHeight="false" outlineLevel="0" collapsed="false">
      <c r="A110" s="47" t="n">
        <v>46090</v>
      </c>
      <c r="B110" s="48" t="n">
        <f aca="false">MONTH(A110)</f>
        <v>3</v>
      </c>
      <c r="C110" s="48" t="s">
        <v>24</v>
      </c>
      <c r="D110" s="48" t="s">
        <v>48</v>
      </c>
      <c r="E110" s="48" t="s">
        <v>49</v>
      </c>
      <c r="F110" s="48" t="s">
        <v>50</v>
      </c>
      <c r="G110" s="48" t="n">
        <v>1</v>
      </c>
      <c r="H110" s="49" t="n">
        <v>380</v>
      </c>
      <c r="I110" s="49" t="n">
        <f aca="false">G110*H110</f>
        <v>380</v>
      </c>
    </row>
    <row r="111" customFormat="false" ht="15" hidden="false" customHeight="false" outlineLevel="0" collapsed="false">
      <c r="A111" s="47" t="n">
        <v>46091</v>
      </c>
      <c r="B111" s="48" t="n">
        <f aca="false">MONTH(A111)</f>
        <v>3</v>
      </c>
      <c r="C111" s="48" t="s">
        <v>20</v>
      </c>
      <c r="D111" s="48" t="s">
        <v>48</v>
      </c>
      <c r="E111" s="48" t="s">
        <v>49</v>
      </c>
      <c r="F111" s="48" t="s">
        <v>50</v>
      </c>
      <c r="G111" s="48" t="n">
        <v>2</v>
      </c>
      <c r="H111" s="49" t="n">
        <v>380</v>
      </c>
      <c r="I111" s="49" t="n">
        <f aca="false">G111*H111</f>
        <v>760</v>
      </c>
    </row>
    <row r="112" customFormat="false" ht="15" hidden="false" customHeight="false" outlineLevel="0" collapsed="false">
      <c r="A112" s="47" t="n">
        <v>46092</v>
      </c>
      <c r="B112" s="48" t="n">
        <f aca="false">MONTH(A112)</f>
        <v>3</v>
      </c>
      <c r="C112" s="48" t="s">
        <v>20</v>
      </c>
      <c r="D112" s="48" t="s">
        <v>48</v>
      </c>
      <c r="E112" s="48" t="s">
        <v>49</v>
      </c>
      <c r="F112" s="48" t="s">
        <v>50</v>
      </c>
      <c r="G112" s="48" t="n">
        <v>4</v>
      </c>
      <c r="H112" s="49" t="n">
        <v>380</v>
      </c>
      <c r="I112" s="49" t="n">
        <f aca="false">G112*H112</f>
        <v>1520</v>
      </c>
    </row>
    <row r="113" customFormat="false" ht="15" hidden="false" customHeight="false" outlineLevel="0" collapsed="false">
      <c r="A113" s="47" t="n">
        <v>46093</v>
      </c>
      <c r="B113" s="48" t="n">
        <f aca="false">MONTH(A113)</f>
        <v>3</v>
      </c>
      <c r="C113" s="48" t="s">
        <v>23</v>
      </c>
      <c r="D113" s="48" t="s">
        <v>55</v>
      </c>
      <c r="E113" s="48" t="s">
        <v>56</v>
      </c>
      <c r="F113" s="48" t="s">
        <v>50</v>
      </c>
      <c r="G113" s="48" t="n">
        <v>1</v>
      </c>
      <c r="H113" s="49" t="n">
        <v>310</v>
      </c>
      <c r="I113" s="49" t="n">
        <f aca="false">G113*H113</f>
        <v>310</v>
      </c>
    </row>
    <row r="114" customFormat="false" ht="15" hidden="false" customHeight="false" outlineLevel="0" collapsed="false">
      <c r="A114" s="47" t="n">
        <v>46094</v>
      </c>
      <c r="B114" s="48" t="n">
        <f aca="false">MONTH(A114)</f>
        <v>3</v>
      </c>
      <c r="C114" s="48" t="s">
        <v>24</v>
      </c>
      <c r="D114" s="48" t="s">
        <v>48</v>
      </c>
      <c r="E114" s="48" t="s">
        <v>49</v>
      </c>
      <c r="F114" s="48" t="s">
        <v>50</v>
      </c>
      <c r="G114" s="48" t="n">
        <v>1</v>
      </c>
      <c r="H114" s="49" t="n">
        <v>380</v>
      </c>
      <c r="I114" s="49" t="n">
        <f aca="false">G114*H114</f>
        <v>380</v>
      </c>
    </row>
    <row r="115" customFormat="false" ht="15" hidden="false" customHeight="false" outlineLevel="0" collapsed="false">
      <c r="A115" s="47" t="n">
        <v>46094</v>
      </c>
      <c r="B115" s="48" t="n">
        <f aca="false">MONTH(A115)</f>
        <v>3</v>
      </c>
      <c r="C115" s="48" t="s">
        <v>22</v>
      </c>
      <c r="D115" s="48" t="s">
        <v>45</v>
      </c>
      <c r="E115" s="48" t="s">
        <v>51</v>
      </c>
      <c r="F115" s="48" t="s">
        <v>50</v>
      </c>
      <c r="G115" s="48" t="n">
        <v>2</v>
      </c>
      <c r="H115" s="49" t="n">
        <v>690</v>
      </c>
      <c r="I115" s="49" t="n">
        <f aca="false">G115*H115</f>
        <v>1380</v>
      </c>
    </row>
    <row r="116" customFormat="false" ht="15" hidden="false" customHeight="false" outlineLevel="0" collapsed="false">
      <c r="A116" s="47" t="n">
        <v>46094</v>
      </c>
      <c r="B116" s="48" t="n">
        <f aca="false">MONTH(A116)</f>
        <v>3</v>
      </c>
      <c r="C116" s="48" t="s">
        <v>23</v>
      </c>
      <c r="D116" s="48" t="s">
        <v>55</v>
      </c>
      <c r="E116" s="48" t="s">
        <v>49</v>
      </c>
      <c r="F116" s="48" t="s">
        <v>50</v>
      </c>
      <c r="G116" s="48" t="n">
        <v>1</v>
      </c>
      <c r="H116" s="49" t="n">
        <v>380</v>
      </c>
      <c r="I116" s="49" t="n">
        <f aca="false">G116*H116</f>
        <v>380</v>
      </c>
    </row>
    <row r="117" customFormat="false" ht="15" hidden="false" customHeight="false" outlineLevel="0" collapsed="false">
      <c r="A117" s="47" t="n">
        <v>46095</v>
      </c>
      <c r="B117" s="48" t="n">
        <f aca="false">MONTH(A117)</f>
        <v>3</v>
      </c>
      <c r="C117" s="48" t="s">
        <v>22</v>
      </c>
      <c r="D117" s="48" t="s">
        <v>45</v>
      </c>
      <c r="E117" s="48" t="s">
        <v>57</v>
      </c>
      <c r="F117" s="48" t="s">
        <v>47</v>
      </c>
      <c r="G117" s="48" t="n">
        <v>4</v>
      </c>
      <c r="H117" s="49" t="n">
        <v>2190</v>
      </c>
      <c r="I117" s="49" t="n">
        <f aca="false">G117*H117</f>
        <v>8760</v>
      </c>
    </row>
    <row r="118" customFormat="false" ht="15" hidden="false" customHeight="false" outlineLevel="0" collapsed="false">
      <c r="A118" s="47" t="n">
        <v>46095</v>
      </c>
      <c r="B118" s="48" t="n">
        <f aca="false">MONTH(A118)</f>
        <v>3</v>
      </c>
      <c r="C118" s="48" t="s">
        <v>20</v>
      </c>
      <c r="D118" s="48" t="s">
        <v>48</v>
      </c>
      <c r="E118" s="48" t="s">
        <v>51</v>
      </c>
      <c r="F118" s="48" t="s">
        <v>50</v>
      </c>
      <c r="G118" s="48" t="n">
        <v>3</v>
      </c>
      <c r="H118" s="49" t="n">
        <v>690</v>
      </c>
      <c r="I118" s="49" t="n">
        <f aca="false">G118*H118</f>
        <v>2070</v>
      </c>
    </row>
    <row r="119" customFormat="false" ht="15" hidden="false" customHeight="false" outlineLevel="0" collapsed="false">
      <c r="A119" s="47" t="n">
        <v>46095</v>
      </c>
      <c r="B119" s="48" t="n">
        <f aca="false">MONTH(A119)</f>
        <v>3</v>
      </c>
      <c r="C119" s="48" t="s">
        <v>20</v>
      </c>
      <c r="D119" s="48" t="s">
        <v>48</v>
      </c>
      <c r="E119" s="48" t="s">
        <v>51</v>
      </c>
      <c r="F119" s="48" t="s">
        <v>50</v>
      </c>
      <c r="G119" s="48" t="n">
        <v>2</v>
      </c>
      <c r="H119" s="49" t="n">
        <v>690</v>
      </c>
      <c r="I119" s="49" t="n">
        <f aca="false">G119*H119</f>
        <v>1380</v>
      </c>
    </row>
    <row r="120" customFormat="false" ht="15" hidden="false" customHeight="false" outlineLevel="0" collapsed="false">
      <c r="A120" s="47" t="n">
        <v>46095</v>
      </c>
      <c r="B120" s="48" t="n">
        <f aca="false">MONTH(A120)</f>
        <v>3</v>
      </c>
      <c r="C120" s="48" t="s">
        <v>20</v>
      </c>
      <c r="D120" s="48" t="s">
        <v>48</v>
      </c>
      <c r="E120" s="48" t="s">
        <v>53</v>
      </c>
      <c r="F120" s="48" t="s">
        <v>54</v>
      </c>
      <c r="G120" s="48" t="n">
        <v>2</v>
      </c>
      <c r="H120" s="49" t="n">
        <v>1290</v>
      </c>
      <c r="I120" s="49" t="n">
        <f aca="false">G120*H120</f>
        <v>2580</v>
      </c>
    </row>
    <row r="121" customFormat="false" ht="15" hidden="false" customHeight="false" outlineLevel="0" collapsed="false">
      <c r="A121" s="47" t="n">
        <v>46096</v>
      </c>
      <c r="B121" s="48" t="n">
        <f aca="false">MONTH(A121)</f>
        <v>3</v>
      </c>
      <c r="C121" s="48" t="s">
        <v>23</v>
      </c>
      <c r="D121" s="48" t="s">
        <v>55</v>
      </c>
      <c r="E121" s="48" t="s">
        <v>49</v>
      </c>
      <c r="F121" s="48" t="s">
        <v>50</v>
      </c>
      <c r="G121" s="48" t="n">
        <v>2</v>
      </c>
      <c r="H121" s="49" t="n">
        <v>380</v>
      </c>
      <c r="I121" s="49" t="n">
        <f aca="false">G121*H121</f>
        <v>760</v>
      </c>
    </row>
    <row r="122" customFormat="false" ht="15" hidden="false" customHeight="false" outlineLevel="0" collapsed="false">
      <c r="A122" s="47" t="n">
        <v>46096</v>
      </c>
      <c r="B122" s="48" t="n">
        <f aca="false">MONTH(A122)</f>
        <v>3</v>
      </c>
      <c r="C122" s="48" t="s">
        <v>20</v>
      </c>
      <c r="D122" s="48" t="s">
        <v>48</v>
      </c>
      <c r="E122" s="48" t="s">
        <v>56</v>
      </c>
      <c r="F122" s="48" t="s">
        <v>50</v>
      </c>
      <c r="G122" s="48" t="n">
        <v>1</v>
      </c>
      <c r="H122" s="49" t="n">
        <v>310</v>
      </c>
      <c r="I122" s="49" t="n">
        <f aca="false">G122*H122</f>
        <v>310</v>
      </c>
    </row>
    <row r="123" customFormat="false" ht="15" hidden="false" customHeight="false" outlineLevel="0" collapsed="false">
      <c r="A123" s="47" t="n">
        <v>46097</v>
      </c>
      <c r="B123" s="48" t="n">
        <f aca="false">MONTH(A123)</f>
        <v>3</v>
      </c>
      <c r="C123" s="48" t="s">
        <v>23</v>
      </c>
      <c r="D123" s="48" t="s">
        <v>55</v>
      </c>
      <c r="E123" s="48" t="s">
        <v>51</v>
      </c>
      <c r="F123" s="48" t="s">
        <v>50</v>
      </c>
      <c r="G123" s="48" t="n">
        <v>2</v>
      </c>
      <c r="H123" s="49" t="n">
        <v>690</v>
      </c>
      <c r="I123" s="49" t="n">
        <f aca="false">G123*H123</f>
        <v>1380</v>
      </c>
    </row>
    <row r="124" customFormat="false" ht="15" hidden="false" customHeight="false" outlineLevel="0" collapsed="false">
      <c r="A124" s="47" t="n">
        <v>46097</v>
      </c>
      <c r="B124" s="48" t="n">
        <f aca="false">MONTH(A124)</f>
        <v>3</v>
      </c>
      <c r="C124" s="48" t="s">
        <v>24</v>
      </c>
      <c r="D124" s="48" t="s">
        <v>48</v>
      </c>
      <c r="E124" s="48" t="s">
        <v>49</v>
      </c>
      <c r="F124" s="48" t="s">
        <v>50</v>
      </c>
      <c r="G124" s="48" t="n">
        <v>1</v>
      </c>
      <c r="H124" s="49" t="n">
        <v>380</v>
      </c>
      <c r="I124" s="49" t="n">
        <f aca="false">G124*H124</f>
        <v>380</v>
      </c>
    </row>
    <row r="125" customFormat="false" ht="15" hidden="false" customHeight="false" outlineLevel="0" collapsed="false">
      <c r="A125" s="47" t="n">
        <v>46098</v>
      </c>
      <c r="B125" s="48" t="n">
        <f aca="false">MONTH(A125)</f>
        <v>3</v>
      </c>
      <c r="C125" s="48" t="s">
        <v>24</v>
      </c>
      <c r="D125" s="48" t="s">
        <v>48</v>
      </c>
      <c r="E125" s="48" t="s">
        <v>56</v>
      </c>
      <c r="F125" s="48" t="s">
        <v>50</v>
      </c>
      <c r="G125" s="48" t="n">
        <v>1</v>
      </c>
      <c r="H125" s="49" t="n">
        <v>310</v>
      </c>
      <c r="I125" s="49" t="n">
        <f aca="false">G125*H125</f>
        <v>310</v>
      </c>
    </row>
    <row r="126" customFormat="false" ht="15" hidden="false" customHeight="false" outlineLevel="0" collapsed="false">
      <c r="A126" s="47" t="n">
        <v>46098</v>
      </c>
      <c r="B126" s="48" t="n">
        <f aca="false">MONTH(A126)</f>
        <v>3</v>
      </c>
      <c r="C126" s="48" t="s">
        <v>24</v>
      </c>
      <c r="D126" s="48" t="s">
        <v>48</v>
      </c>
      <c r="E126" s="48" t="s">
        <v>56</v>
      </c>
      <c r="F126" s="48" t="s">
        <v>50</v>
      </c>
      <c r="G126" s="48" t="n">
        <v>1</v>
      </c>
      <c r="H126" s="49" t="n">
        <v>310</v>
      </c>
      <c r="I126" s="49" t="n">
        <f aca="false">G126*H126</f>
        <v>310</v>
      </c>
    </row>
    <row r="127" customFormat="false" ht="15" hidden="false" customHeight="false" outlineLevel="0" collapsed="false">
      <c r="A127" s="47" t="n">
        <v>46098</v>
      </c>
      <c r="B127" s="48" t="n">
        <f aca="false">MONTH(A127)</f>
        <v>3</v>
      </c>
      <c r="C127" s="48" t="s">
        <v>23</v>
      </c>
      <c r="D127" s="48" t="s">
        <v>55</v>
      </c>
      <c r="E127" s="48" t="s">
        <v>52</v>
      </c>
      <c r="F127" s="48" t="s">
        <v>50</v>
      </c>
      <c r="G127" s="48" t="n">
        <v>1</v>
      </c>
      <c r="H127" s="49" t="n">
        <v>420</v>
      </c>
      <c r="I127" s="49" t="n">
        <f aca="false">G127*H127</f>
        <v>420</v>
      </c>
    </row>
    <row r="128" customFormat="false" ht="15" hidden="false" customHeight="false" outlineLevel="0" collapsed="false">
      <c r="A128" s="47" t="n">
        <v>46098</v>
      </c>
      <c r="B128" s="48" t="n">
        <f aca="false">MONTH(A128)</f>
        <v>3</v>
      </c>
      <c r="C128" s="48" t="s">
        <v>22</v>
      </c>
      <c r="D128" s="48" t="s">
        <v>45</v>
      </c>
      <c r="E128" s="48" t="s">
        <v>49</v>
      </c>
      <c r="F128" s="48" t="s">
        <v>50</v>
      </c>
      <c r="G128" s="48" t="n">
        <v>5</v>
      </c>
      <c r="H128" s="49" t="n">
        <v>380</v>
      </c>
      <c r="I128" s="49" t="n">
        <f aca="false">G128*H128</f>
        <v>1900</v>
      </c>
    </row>
    <row r="129" customFormat="false" ht="15" hidden="false" customHeight="false" outlineLevel="0" collapsed="false">
      <c r="A129" s="47" t="n">
        <v>46098</v>
      </c>
      <c r="B129" s="48" t="n">
        <f aca="false">MONTH(A129)</f>
        <v>3</v>
      </c>
      <c r="C129" s="48" t="s">
        <v>20</v>
      </c>
      <c r="D129" s="48" t="s">
        <v>48</v>
      </c>
      <c r="E129" s="48" t="s">
        <v>52</v>
      </c>
      <c r="F129" s="48" t="s">
        <v>50</v>
      </c>
      <c r="G129" s="48" t="n">
        <v>4</v>
      </c>
      <c r="H129" s="49" t="n">
        <v>420</v>
      </c>
      <c r="I129" s="49" t="n">
        <f aca="false">G129*H129</f>
        <v>1680</v>
      </c>
    </row>
    <row r="130" customFormat="false" ht="15" hidden="false" customHeight="false" outlineLevel="0" collapsed="false">
      <c r="A130" s="47" t="n">
        <v>46099</v>
      </c>
      <c r="B130" s="48" t="n">
        <f aca="false">MONTH(A130)</f>
        <v>3</v>
      </c>
      <c r="C130" s="48" t="s">
        <v>20</v>
      </c>
      <c r="D130" s="48" t="s">
        <v>48</v>
      </c>
      <c r="E130" s="48" t="s">
        <v>57</v>
      </c>
      <c r="F130" s="48" t="s">
        <v>47</v>
      </c>
      <c r="G130" s="48" t="n">
        <v>2</v>
      </c>
      <c r="H130" s="49" t="n">
        <v>2190</v>
      </c>
      <c r="I130" s="49" t="n">
        <f aca="false">G130*H130</f>
        <v>4380</v>
      </c>
    </row>
    <row r="131" customFormat="false" ht="15" hidden="false" customHeight="false" outlineLevel="0" collapsed="false">
      <c r="A131" s="47" t="n">
        <v>46099</v>
      </c>
      <c r="B131" s="48" t="n">
        <f aca="false">MONTH(A131)</f>
        <v>3</v>
      </c>
      <c r="C131" s="48" t="s">
        <v>24</v>
      </c>
      <c r="D131" s="48" t="s">
        <v>48</v>
      </c>
      <c r="E131" s="48" t="s">
        <v>52</v>
      </c>
      <c r="F131" s="48" t="s">
        <v>50</v>
      </c>
      <c r="G131" s="48" t="n">
        <v>1</v>
      </c>
      <c r="H131" s="49" t="n">
        <v>420</v>
      </c>
      <c r="I131" s="49" t="n">
        <f aca="false">G131*H131</f>
        <v>420</v>
      </c>
    </row>
    <row r="132" customFormat="false" ht="15" hidden="false" customHeight="false" outlineLevel="0" collapsed="false">
      <c r="A132" s="47" t="n">
        <v>46099</v>
      </c>
      <c r="B132" s="48" t="n">
        <f aca="false">MONTH(A132)</f>
        <v>3</v>
      </c>
      <c r="C132" s="48" t="s">
        <v>21</v>
      </c>
      <c r="D132" s="48" t="s">
        <v>45</v>
      </c>
      <c r="E132" s="48" t="s">
        <v>56</v>
      </c>
      <c r="F132" s="48" t="s">
        <v>50</v>
      </c>
      <c r="G132" s="48" t="n">
        <v>3</v>
      </c>
      <c r="H132" s="49" t="n">
        <v>310</v>
      </c>
      <c r="I132" s="49" t="n">
        <f aca="false">G132*H132</f>
        <v>930</v>
      </c>
    </row>
    <row r="133" customFormat="false" ht="15" hidden="false" customHeight="false" outlineLevel="0" collapsed="false">
      <c r="A133" s="47" t="n">
        <v>46100</v>
      </c>
      <c r="B133" s="48" t="n">
        <f aca="false">MONTH(A133)</f>
        <v>3</v>
      </c>
      <c r="C133" s="48" t="s">
        <v>21</v>
      </c>
      <c r="D133" s="48" t="s">
        <v>45</v>
      </c>
      <c r="E133" s="48" t="s">
        <v>49</v>
      </c>
      <c r="F133" s="48" t="s">
        <v>50</v>
      </c>
      <c r="G133" s="48" t="n">
        <v>1</v>
      </c>
      <c r="H133" s="49" t="n">
        <v>380</v>
      </c>
      <c r="I133" s="49" t="n">
        <f aca="false">G133*H133</f>
        <v>380</v>
      </c>
    </row>
    <row r="134" customFormat="false" ht="15" hidden="false" customHeight="false" outlineLevel="0" collapsed="false">
      <c r="A134" s="47" t="n">
        <v>46101</v>
      </c>
      <c r="B134" s="48" t="n">
        <f aca="false">MONTH(A134)</f>
        <v>3</v>
      </c>
      <c r="C134" s="48" t="s">
        <v>21</v>
      </c>
      <c r="D134" s="48" t="s">
        <v>45</v>
      </c>
      <c r="E134" s="48" t="s">
        <v>49</v>
      </c>
      <c r="F134" s="48" t="s">
        <v>50</v>
      </c>
      <c r="G134" s="48" t="n">
        <v>1</v>
      </c>
      <c r="H134" s="49" t="n">
        <v>380</v>
      </c>
      <c r="I134" s="49" t="n">
        <f aca="false">G134*H134</f>
        <v>380</v>
      </c>
    </row>
    <row r="135" customFormat="false" ht="15" hidden="false" customHeight="false" outlineLevel="0" collapsed="false">
      <c r="A135" s="47" t="n">
        <v>46102</v>
      </c>
      <c r="B135" s="48" t="n">
        <f aca="false">MONTH(A135)</f>
        <v>3</v>
      </c>
      <c r="C135" s="48" t="s">
        <v>21</v>
      </c>
      <c r="D135" s="48" t="s">
        <v>45</v>
      </c>
      <c r="E135" s="48" t="s">
        <v>49</v>
      </c>
      <c r="F135" s="48" t="s">
        <v>50</v>
      </c>
      <c r="G135" s="48" t="n">
        <v>1</v>
      </c>
      <c r="H135" s="49" t="n">
        <v>380</v>
      </c>
      <c r="I135" s="49" t="n">
        <f aca="false">G135*H135</f>
        <v>380</v>
      </c>
    </row>
    <row r="136" customFormat="false" ht="15" hidden="false" customHeight="false" outlineLevel="0" collapsed="false">
      <c r="A136" s="47" t="n">
        <v>46103</v>
      </c>
      <c r="B136" s="48" t="n">
        <f aca="false">MONTH(A136)</f>
        <v>3</v>
      </c>
      <c r="C136" s="48" t="s">
        <v>24</v>
      </c>
      <c r="D136" s="48" t="s">
        <v>48</v>
      </c>
      <c r="E136" s="48" t="s">
        <v>56</v>
      </c>
      <c r="F136" s="48" t="s">
        <v>50</v>
      </c>
      <c r="G136" s="48" t="n">
        <v>1</v>
      </c>
      <c r="H136" s="49" t="n">
        <v>310</v>
      </c>
      <c r="I136" s="49" t="n">
        <f aca="false">G136*H136</f>
        <v>310</v>
      </c>
    </row>
    <row r="137" customFormat="false" ht="15" hidden="false" customHeight="false" outlineLevel="0" collapsed="false">
      <c r="A137" s="47" t="n">
        <v>46104</v>
      </c>
      <c r="B137" s="48" t="n">
        <f aca="false">MONTH(A137)</f>
        <v>3</v>
      </c>
      <c r="C137" s="48" t="s">
        <v>24</v>
      </c>
      <c r="D137" s="48" t="s">
        <v>48</v>
      </c>
      <c r="E137" s="48" t="s">
        <v>52</v>
      </c>
      <c r="F137" s="48" t="s">
        <v>50</v>
      </c>
      <c r="G137" s="48" t="n">
        <v>1</v>
      </c>
      <c r="H137" s="49" t="n">
        <v>420</v>
      </c>
      <c r="I137" s="49" t="n">
        <f aca="false">G137*H137</f>
        <v>420</v>
      </c>
    </row>
    <row r="138" customFormat="false" ht="15" hidden="false" customHeight="false" outlineLevel="0" collapsed="false">
      <c r="A138" s="47" t="n">
        <v>46105</v>
      </c>
      <c r="B138" s="48" t="n">
        <f aca="false">MONTH(A138)</f>
        <v>3</v>
      </c>
      <c r="C138" s="48" t="s">
        <v>21</v>
      </c>
      <c r="D138" s="48" t="s">
        <v>45</v>
      </c>
      <c r="E138" s="48" t="s">
        <v>56</v>
      </c>
      <c r="F138" s="48" t="s">
        <v>50</v>
      </c>
      <c r="G138" s="48" t="n">
        <v>2</v>
      </c>
      <c r="H138" s="49" t="n">
        <v>310</v>
      </c>
      <c r="I138" s="49" t="n">
        <f aca="false">G138*H138</f>
        <v>620</v>
      </c>
    </row>
    <row r="139" customFormat="false" ht="15" hidden="false" customHeight="false" outlineLevel="0" collapsed="false">
      <c r="A139" s="47" t="n">
        <v>46105</v>
      </c>
      <c r="B139" s="48" t="n">
        <f aca="false">MONTH(A139)</f>
        <v>3</v>
      </c>
      <c r="C139" s="48" t="s">
        <v>20</v>
      </c>
      <c r="D139" s="48" t="s">
        <v>48</v>
      </c>
      <c r="E139" s="48" t="s">
        <v>53</v>
      </c>
      <c r="F139" s="48" t="s">
        <v>54</v>
      </c>
      <c r="G139" s="48" t="n">
        <v>1</v>
      </c>
      <c r="H139" s="49" t="n">
        <v>1290</v>
      </c>
      <c r="I139" s="49" t="n">
        <f aca="false">G139*H139</f>
        <v>1290</v>
      </c>
    </row>
    <row r="140" customFormat="false" ht="15" hidden="false" customHeight="false" outlineLevel="0" collapsed="false">
      <c r="A140" s="47" t="n">
        <v>46105</v>
      </c>
      <c r="B140" s="48" t="n">
        <f aca="false">MONTH(A140)</f>
        <v>3</v>
      </c>
      <c r="C140" s="48" t="s">
        <v>22</v>
      </c>
      <c r="D140" s="48" t="s">
        <v>45</v>
      </c>
      <c r="E140" s="48" t="s">
        <v>57</v>
      </c>
      <c r="F140" s="48" t="s">
        <v>47</v>
      </c>
      <c r="G140" s="48" t="n">
        <v>2</v>
      </c>
      <c r="H140" s="49" t="n">
        <v>2190</v>
      </c>
      <c r="I140" s="49" t="n">
        <f aca="false">G140*H140</f>
        <v>4380</v>
      </c>
    </row>
    <row r="141" customFormat="false" ht="15" hidden="false" customHeight="false" outlineLevel="0" collapsed="false">
      <c r="A141" s="47" t="n">
        <v>46109</v>
      </c>
      <c r="B141" s="48" t="n">
        <f aca="false">MONTH(A141)</f>
        <v>3</v>
      </c>
      <c r="C141" s="48" t="s">
        <v>23</v>
      </c>
      <c r="D141" s="48" t="s">
        <v>55</v>
      </c>
      <c r="E141" s="48" t="s">
        <v>49</v>
      </c>
      <c r="F141" s="48" t="s">
        <v>50</v>
      </c>
      <c r="G141" s="48" t="n">
        <v>4</v>
      </c>
      <c r="H141" s="49" t="n">
        <v>380</v>
      </c>
      <c r="I141" s="49" t="n">
        <f aca="false">G141*H141</f>
        <v>1520</v>
      </c>
    </row>
    <row r="142" customFormat="false" ht="15" hidden="false" customHeight="false" outlineLevel="0" collapsed="false">
      <c r="A142" s="47" t="n">
        <v>46113</v>
      </c>
      <c r="B142" s="48" t="n">
        <f aca="false">MONTH(A142)</f>
        <v>4</v>
      </c>
      <c r="C142" s="48" t="s">
        <v>23</v>
      </c>
      <c r="D142" s="48" t="s">
        <v>55</v>
      </c>
      <c r="E142" s="48" t="s">
        <v>56</v>
      </c>
      <c r="F142" s="48" t="s">
        <v>50</v>
      </c>
      <c r="G142" s="48" t="n">
        <v>1</v>
      </c>
      <c r="H142" s="49" t="n">
        <v>310</v>
      </c>
      <c r="I142" s="49" t="n">
        <f aca="false">G142*H142</f>
        <v>310</v>
      </c>
    </row>
    <row r="143" customFormat="false" ht="15" hidden="false" customHeight="false" outlineLevel="0" collapsed="false">
      <c r="A143" s="47" t="n">
        <v>46113</v>
      </c>
      <c r="B143" s="48" t="n">
        <f aca="false">MONTH(A143)</f>
        <v>4</v>
      </c>
      <c r="C143" s="48" t="s">
        <v>21</v>
      </c>
      <c r="D143" s="48" t="s">
        <v>45</v>
      </c>
      <c r="E143" s="48" t="s">
        <v>49</v>
      </c>
      <c r="F143" s="48" t="s">
        <v>50</v>
      </c>
      <c r="G143" s="48" t="n">
        <v>1</v>
      </c>
      <c r="H143" s="49" t="n">
        <v>380</v>
      </c>
      <c r="I143" s="49" t="n">
        <f aca="false">G143*H143</f>
        <v>380</v>
      </c>
    </row>
    <row r="144" customFormat="false" ht="15" hidden="false" customHeight="false" outlineLevel="0" collapsed="false">
      <c r="A144" s="47" t="n">
        <v>46114</v>
      </c>
      <c r="B144" s="48" t="n">
        <f aca="false">MONTH(A144)</f>
        <v>4</v>
      </c>
      <c r="C144" s="48" t="s">
        <v>22</v>
      </c>
      <c r="D144" s="48" t="s">
        <v>45</v>
      </c>
      <c r="E144" s="48" t="s">
        <v>49</v>
      </c>
      <c r="F144" s="48" t="s">
        <v>50</v>
      </c>
      <c r="G144" s="48" t="n">
        <v>1</v>
      </c>
      <c r="H144" s="49" t="n">
        <v>380</v>
      </c>
      <c r="I144" s="49" t="n">
        <f aca="false">G144*H144</f>
        <v>380</v>
      </c>
    </row>
    <row r="145" customFormat="false" ht="15" hidden="false" customHeight="false" outlineLevel="0" collapsed="false">
      <c r="A145" s="47" t="n">
        <v>46115</v>
      </c>
      <c r="B145" s="48" t="n">
        <f aca="false">MONTH(A145)</f>
        <v>4</v>
      </c>
      <c r="C145" s="48" t="s">
        <v>20</v>
      </c>
      <c r="D145" s="48" t="s">
        <v>48</v>
      </c>
      <c r="E145" s="48" t="s">
        <v>52</v>
      </c>
      <c r="F145" s="48" t="s">
        <v>50</v>
      </c>
      <c r="G145" s="48" t="n">
        <v>3</v>
      </c>
      <c r="H145" s="49" t="n">
        <v>420</v>
      </c>
      <c r="I145" s="49" t="n">
        <f aca="false">G145*H145</f>
        <v>1260</v>
      </c>
    </row>
    <row r="146" customFormat="false" ht="15" hidden="false" customHeight="false" outlineLevel="0" collapsed="false">
      <c r="A146" s="47" t="n">
        <v>46116</v>
      </c>
      <c r="B146" s="48" t="n">
        <f aca="false">MONTH(A146)</f>
        <v>4</v>
      </c>
      <c r="C146" s="48" t="s">
        <v>23</v>
      </c>
      <c r="D146" s="48" t="s">
        <v>55</v>
      </c>
      <c r="E146" s="48" t="s">
        <v>46</v>
      </c>
      <c r="F146" s="48" t="s">
        <v>47</v>
      </c>
      <c r="G146" s="48" t="n">
        <v>4</v>
      </c>
      <c r="H146" s="49" t="n">
        <v>4890</v>
      </c>
      <c r="I146" s="49" t="n">
        <f aca="false">G146*H146</f>
        <v>19560</v>
      </c>
    </row>
    <row r="147" customFormat="false" ht="15" hidden="false" customHeight="false" outlineLevel="0" collapsed="false">
      <c r="A147" s="47" t="n">
        <v>46116</v>
      </c>
      <c r="B147" s="48" t="n">
        <f aca="false">MONTH(A147)</f>
        <v>4</v>
      </c>
      <c r="C147" s="48" t="s">
        <v>23</v>
      </c>
      <c r="D147" s="48" t="s">
        <v>55</v>
      </c>
      <c r="E147" s="48" t="s">
        <v>53</v>
      </c>
      <c r="F147" s="48" t="s">
        <v>54</v>
      </c>
      <c r="G147" s="48" t="n">
        <v>2</v>
      </c>
      <c r="H147" s="49" t="n">
        <v>1290</v>
      </c>
      <c r="I147" s="49" t="n">
        <f aca="false">G147*H147</f>
        <v>2580</v>
      </c>
    </row>
    <row r="148" customFormat="false" ht="15" hidden="false" customHeight="false" outlineLevel="0" collapsed="false">
      <c r="A148" s="47" t="n">
        <v>46117</v>
      </c>
      <c r="B148" s="48" t="n">
        <f aca="false">MONTH(A148)</f>
        <v>4</v>
      </c>
      <c r="C148" s="48" t="s">
        <v>23</v>
      </c>
      <c r="D148" s="48" t="s">
        <v>55</v>
      </c>
      <c r="E148" s="48" t="s">
        <v>49</v>
      </c>
      <c r="F148" s="48" t="s">
        <v>50</v>
      </c>
      <c r="G148" s="48" t="n">
        <v>5</v>
      </c>
      <c r="H148" s="49" t="n">
        <v>380</v>
      </c>
      <c r="I148" s="49" t="n">
        <f aca="false">G148*H148</f>
        <v>1900</v>
      </c>
    </row>
    <row r="149" customFormat="false" ht="15" hidden="false" customHeight="false" outlineLevel="0" collapsed="false">
      <c r="A149" s="47" t="n">
        <v>46117</v>
      </c>
      <c r="B149" s="48" t="n">
        <f aca="false">MONTH(A149)</f>
        <v>4</v>
      </c>
      <c r="C149" s="48" t="s">
        <v>23</v>
      </c>
      <c r="D149" s="48" t="s">
        <v>55</v>
      </c>
      <c r="E149" s="48" t="s">
        <v>51</v>
      </c>
      <c r="F149" s="48" t="s">
        <v>50</v>
      </c>
      <c r="G149" s="48" t="n">
        <v>1</v>
      </c>
      <c r="H149" s="49" t="n">
        <v>690</v>
      </c>
      <c r="I149" s="49" t="n">
        <f aca="false">G149*H149</f>
        <v>690</v>
      </c>
    </row>
    <row r="150" customFormat="false" ht="15" hidden="false" customHeight="false" outlineLevel="0" collapsed="false">
      <c r="A150" s="47" t="n">
        <v>46118</v>
      </c>
      <c r="B150" s="48" t="n">
        <f aca="false">MONTH(A150)</f>
        <v>4</v>
      </c>
      <c r="C150" s="48" t="s">
        <v>24</v>
      </c>
      <c r="D150" s="48" t="s">
        <v>48</v>
      </c>
      <c r="E150" s="48" t="s">
        <v>51</v>
      </c>
      <c r="F150" s="48" t="s">
        <v>50</v>
      </c>
      <c r="G150" s="48" t="n">
        <v>4</v>
      </c>
      <c r="H150" s="49" t="n">
        <v>690</v>
      </c>
      <c r="I150" s="49" t="n">
        <f aca="false">G150*H150</f>
        <v>2760</v>
      </c>
    </row>
    <row r="151" customFormat="false" ht="15" hidden="false" customHeight="false" outlineLevel="0" collapsed="false">
      <c r="A151" s="47" t="n">
        <v>46118</v>
      </c>
      <c r="B151" s="48" t="n">
        <f aca="false">MONTH(A151)</f>
        <v>4</v>
      </c>
      <c r="C151" s="48" t="s">
        <v>23</v>
      </c>
      <c r="D151" s="48" t="s">
        <v>55</v>
      </c>
      <c r="E151" s="48" t="s">
        <v>49</v>
      </c>
      <c r="F151" s="48" t="s">
        <v>50</v>
      </c>
      <c r="G151" s="48" t="n">
        <v>2</v>
      </c>
      <c r="H151" s="49" t="n">
        <v>380</v>
      </c>
      <c r="I151" s="49" t="n">
        <f aca="false">G151*H151</f>
        <v>760</v>
      </c>
    </row>
    <row r="152" customFormat="false" ht="15" hidden="false" customHeight="false" outlineLevel="0" collapsed="false">
      <c r="A152" s="47" t="n">
        <v>46119</v>
      </c>
      <c r="B152" s="48" t="n">
        <f aca="false">MONTH(A152)</f>
        <v>4</v>
      </c>
      <c r="C152" s="48" t="s">
        <v>22</v>
      </c>
      <c r="D152" s="48" t="s">
        <v>45</v>
      </c>
      <c r="E152" s="48" t="s">
        <v>51</v>
      </c>
      <c r="F152" s="48" t="s">
        <v>50</v>
      </c>
      <c r="G152" s="48" t="n">
        <v>3</v>
      </c>
      <c r="H152" s="49" t="n">
        <v>690</v>
      </c>
      <c r="I152" s="49" t="n">
        <f aca="false">G152*H152</f>
        <v>2070</v>
      </c>
    </row>
    <row r="153" customFormat="false" ht="15" hidden="false" customHeight="false" outlineLevel="0" collapsed="false">
      <c r="A153" s="47" t="n">
        <v>46119</v>
      </c>
      <c r="B153" s="48" t="n">
        <f aca="false">MONTH(A153)</f>
        <v>4</v>
      </c>
      <c r="C153" s="48" t="s">
        <v>21</v>
      </c>
      <c r="D153" s="48" t="s">
        <v>45</v>
      </c>
      <c r="E153" s="48" t="s">
        <v>56</v>
      </c>
      <c r="F153" s="48" t="s">
        <v>50</v>
      </c>
      <c r="G153" s="48" t="n">
        <v>4</v>
      </c>
      <c r="H153" s="49" t="n">
        <v>310</v>
      </c>
      <c r="I153" s="49" t="n">
        <f aca="false">G153*H153</f>
        <v>1240</v>
      </c>
    </row>
    <row r="154" customFormat="false" ht="15" hidden="false" customHeight="false" outlineLevel="0" collapsed="false">
      <c r="A154" s="47" t="n">
        <v>46119</v>
      </c>
      <c r="B154" s="48" t="n">
        <f aca="false">MONTH(A154)</f>
        <v>4</v>
      </c>
      <c r="C154" s="48" t="s">
        <v>22</v>
      </c>
      <c r="D154" s="48" t="s">
        <v>45</v>
      </c>
      <c r="E154" s="48" t="s">
        <v>49</v>
      </c>
      <c r="F154" s="48" t="s">
        <v>50</v>
      </c>
      <c r="G154" s="48" t="n">
        <v>2</v>
      </c>
      <c r="H154" s="49" t="n">
        <v>380</v>
      </c>
      <c r="I154" s="49" t="n">
        <f aca="false">G154*H154</f>
        <v>760</v>
      </c>
    </row>
    <row r="155" customFormat="false" ht="15" hidden="false" customHeight="false" outlineLevel="0" collapsed="false">
      <c r="A155" s="47" t="n">
        <v>46120</v>
      </c>
      <c r="B155" s="48" t="n">
        <f aca="false">MONTH(A155)</f>
        <v>4</v>
      </c>
      <c r="C155" s="48" t="s">
        <v>20</v>
      </c>
      <c r="D155" s="48" t="s">
        <v>48</v>
      </c>
      <c r="E155" s="48" t="s">
        <v>53</v>
      </c>
      <c r="F155" s="48" t="s">
        <v>54</v>
      </c>
      <c r="G155" s="48" t="n">
        <v>1</v>
      </c>
      <c r="H155" s="49" t="n">
        <v>1290</v>
      </c>
      <c r="I155" s="49" t="n">
        <f aca="false">G155*H155</f>
        <v>1290</v>
      </c>
    </row>
    <row r="156" customFormat="false" ht="15" hidden="false" customHeight="false" outlineLevel="0" collapsed="false">
      <c r="A156" s="47" t="n">
        <v>46120</v>
      </c>
      <c r="B156" s="48" t="n">
        <f aca="false">MONTH(A156)</f>
        <v>4</v>
      </c>
      <c r="C156" s="48" t="s">
        <v>20</v>
      </c>
      <c r="D156" s="48" t="s">
        <v>48</v>
      </c>
      <c r="E156" s="48" t="s">
        <v>46</v>
      </c>
      <c r="F156" s="48" t="s">
        <v>47</v>
      </c>
      <c r="G156" s="48" t="n">
        <v>2</v>
      </c>
      <c r="H156" s="49" t="n">
        <v>4890</v>
      </c>
      <c r="I156" s="49" t="n">
        <f aca="false">G156*H156</f>
        <v>9780</v>
      </c>
    </row>
    <row r="157" customFormat="false" ht="15" hidden="false" customHeight="false" outlineLevel="0" collapsed="false">
      <c r="A157" s="47" t="n">
        <v>46121</v>
      </c>
      <c r="B157" s="48" t="n">
        <f aca="false">MONTH(A157)</f>
        <v>4</v>
      </c>
      <c r="C157" s="48" t="s">
        <v>22</v>
      </c>
      <c r="D157" s="48" t="s">
        <v>45</v>
      </c>
      <c r="E157" s="48" t="s">
        <v>51</v>
      </c>
      <c r="F157" s="48" t="s">
        <v>50</v>
      </c>
      <c r="G157" s="48" t="n">
        <v>2</v>
      </c>
      <c r="H157" s="49" t="n">
        <v>690</v>
      </c>
      <c r="I157" s="49" t="n">
        <f aca="false">G157*H157</f>
        <v>1380</v>
      </c>
    </row>
    <row r="158" customFormat="false" ht="15" hidden="false" customHeight="false" outlineLevel="0" collapsed="false">
      <c r="A158" s="47" t="n">
        <v>46121</v>
      </c>
      <c r="B158" s="48" t="n">
        <f aca="false">MONTH(A158)</f>
        <v>4</v>
      </c>
      <c r="C158" s="48" t="s">
        <v>20</v>
      </c>
      <c r="D158" s="48" t="s">
        <v>48</v>
      </c>
      <c r="E158" s="48" t="s">
        <v>46</v>
      </c>
      <c r="F158" s="48" t="s">
        <v>47</v>
      </c>
      <c r="G158" s="48" t="n">
        <v>1</v>
      </c>
      <c r="H158" s="49" t="n">
        <v>4890</v>
      </c>
      <c r="I158" s="49" t="n">
        <f aca="false">G158*H158</f>
        <v>4890</v>
      </c>
    </row>
    <row r="159" customFormat="false" ht="15" hidden="false" customHeight="false" outlineLevel="0" collapsed="false">
      <c r="A159" s="47" t="n">
        <v>46121</v>
      </c>
      <c r="B159" s="48" t="n">
        <f aca="false">MONTH(A159)</f>
        <v>4</v>
      </c>
      <c r="C159" s="48" t="s">
        <v>24</v>
      </c>
      <c r="D159" s="48" t="s">
        <v>48</v>
      </c>
      <c r="E159" s="48" t="s">
        <v>56</v>
      </c>
      <c r="F159" s="48" t="s">
        <v>50</v>
      </c>
      <c r="G159" s="48" t="n">
        <v>2</v>
      </c>
      <c r="H159" s="49" t="n">
        <v>310</v>
      </c>
      <c r="I159" s="49" t="n">
        <f aca="false">G159*H159</f>
        <v>620</v>
      </c>
    </row>
    <row r="160" customFormat="false" ht="15" hidden="false" customHeight="false" outlineLevel="0" collapsed="false">
      <c r="A160" s="47" t="n">
        <v>46122</v>
      </c>
      <c r="B160" s="48" t="n">
        <f aca="false">MONTH(A160)</f>
        <v>4</v>
      </c>
      <c r="C160" s="48" t="s">
        <v>21</v>
      </c>
      <c r="D160" s="48" t="s">
        <v>45</v>
      </c>
      <c r="E160" s="48" t="s">
        <v>56</v>
      </c>
      <c r="F160" s="48" t="s">
        <v>50</v>
      </c>
      <c r="G160" s="48" t="n">
        <v>1</v>
      </c>
      <c r="H160" s="49" t="n">
        <v>310</v>
      </c>
      <c r="I160" s="49" t="n">
        <f aca="false">G160*H160</f>
        <v>310</v>
      </c>
    </row>
    <row r="161" customFormat="false" ht="15" hidden="false" customHeight="false" outlineLevel="0" collapsed="false">
      <c r="A161" s="47" t="n">
        <v>46122</v>
      </c>
      <c r="B161" s="48" t="n">
        <f aca="false">MONTH(A161)</f>
        <v>4</v>
      </c>
      <c r="C161" s="48" t="s">
        <v>21</v>
      </c>
      <c r="D161" s="48" t="s">
        <v>45</v>
      </c>
      <c r="E161" s="48" t="s">
        <v>49</v>
      </c>
      <c r="F161" s="48" t="s">
        <v>50</v>
      </c>
      <c r="G161" s="48" t="n">
        <v>1</v>
      </c>
      <c r="H161" s="49" t="n">
        <v>380</v>
      </c>
      <c r="I161" s="49" t="n">
        <f aca="false">G161*H161</f>
        <v>380</v>
      </c>
    </row>
    <row r="162" customFormat="false" ht="15" hidden="false" customHeight="false" outlineLevel="0" collapsed="false">
      <c r="A162" s="47" t="n">
        <v>46123</v>
      </c>
      <c r="B162" s="48" t="n">
        <f aca="false">MONTH(A162)</f>
        <v>4</v>
      </c>
      <c r="C162" s="48" t="s">
        <v>21</v>
      </c>
      <c r="D162" s="48" t="s">
        <v>45</v>
      </c>
      <c r="E162" s="48" t="s">
        <v>53</v>
      </c>
      <c r="F162" s="48" t="s">
        <v>54</v>
      </c>
      <c r="G162" s="48" t="n">
        <v>2</v>
      </c>
      <c r="H162" s="49" t="n">
        <v>1290</v>
      </c>
      <c r="I162" s="49" t="n">
        <f aca="false">G162*H162</f>
        <v>2580</v>
      </c>
    </row>
    <row r="163" customFormat="false" ht="15" hidden="false" customHeight="false" outlineLevel="0" collapsed="false">
      <c r="A163" s="47" t="n">
        <v>46123</v>
      </c>
      <c r="B163" s="48" t="n">
        <f aca="false">MONTH(A163)</f>
        <v>4</v>
      </c>
      <c r="C163" s="48" t="s">
        <v>23</v>
      </c>
      <c r="D163" s="48" t="s">
        <v>55</v>
      </c>
      <c r="E163" s="48" t="s">
        <v>51</v>
      </c>
      <c r="F163" s="48" t="s">
        <v>50</v>
      </c>
      <c r="G163" s="48" t="n">
        <v>3</v>
      </c>
      <c r="H163" s="49" t="n">
        <v>690</v>
      </c>
      <c r="I163" s="49" t="n">
        <f aca="false">G163*H163</f>
        <v>2070</v>
      </c>
    </row>
    <row r="164" customFormat="false" ht="15" hidden="false" customHeight="false" outlineLevel="0" collapsed="false">
      <c r="A164" s="47" t="n">
        <v>46123</v>
      </c>
      <c r="B164" s="48" t="n">
        <f aca="false">MONTH(A164)</f>
        <v>4</v>
      </c>
      <c r="C164" s="48" t="s">
        <v>20</v>
      </c>
      <c r="D164" s="48" t="s">
        <v>48</v>
      </c>
      <c r="E164" s="48" t="s">
        <v>56</v>
      </c>
      <c r="F164" s="48" t="s">
        <v>50</v>
      </c>
      <c r="G164" s="48" t="n">
        <v>1</v>
      </c>
      <c r="H164" s="49" t="n">
        <v>310</v>
      </c>
      <c r="I164" s="49" t="n">
        <f aca="false">G164*H164</f>
        <v>310</v>
      </c>
    </row>
    <row r="165" customFormat="false" ht="15" hidden="false" customHeight="false" outlineLevel="0" collapsed="false">
      <c r="A165" s="47" t="n">
        <v>46123</v>
      </c>
      <c r="B165" s="48" t="n">
        <f aca="false">MONTH(A165)</f>
        <v>4</v>
      </c>
      <c r="C165" s="48" t="s">
        <v>23</v>
      </c>
      <c r="D165" s="48" t="s">
        <v>55</v>
      </c>
      <c r="E165" s="48" t="s">
        <v>56</v>
      </c>
      <c r="F165" s="48" t="s">
        <v>50</v>
      </c>
      <c r="G165" s="48" t="n">
        <v>1</v>
      </c>
      <c r="H165" s="49" t="n">
        <v>310</v>
      </c>
      <c r="I165" s="49" t="n">
        <f aca="false">G165*H165</f>
        <v>310</v>
      </c>
    </row>
    <row r="166" customFormat="false" ht="15" hidden="false" customHeight="false" outlineLevel="0" collapsed="false">
      <c r="A166" s="47" t="n">
        <v>46123</v>
      </c>
      <c r="B166" s="48" t="n">
        <f aca="false">MONTH(A166)</f>
        <v>4</v>
      </c>
      <c r="C166" s="48" t="s">
        <v>21</v>
      </c>
      <c r="D166" s="48" t="s">
        <v>45</v>
      </c>
      <c r="E166" s="48" t="s">
        <v>57</v>
      </c>
      <c r="F166" s="48" t="s">
        <v>47</v>
      </c>
      <c r="G166" s="48" t="n">
        <v>1</v>
      </c>
      <c r="H166" s="49" t="n">
        <v>2190</v>
      </c>
      <c r="I166" s="49" t="n">
        <f aca="false">G166*H166</f>
        <v>2190</v>
      </c>
    </row>
    <row r="167" customFormat="false" ht="15" hidden="false" customHeight="false" outlineLevel="0" collapsed="false">
      <c r="A167" s="47" t="n">
        <v>46123</v>
      </c>
      <c r="B167" s="48" t="n">
        <f aca="false">MONTH(A167)</f>
        <v>4</v>
      </c>
      <c r="C167" s="48" t="s">
        <v>22</v>
      </c>
      <c r="D167" s="48" t="s">
        <v>45</v>
      </c>
      <c r="E167" s="48" t="s">
        <v>49</v>
      </c>
      <c r="F167" s="48" t="s">
        <v>50</v>
      </c>
      <c r="G167" s="48" t="n">
        <v>1</v>
      </c>
      <c r="H167" s="49" t="n">
        <v>380</v>
      </c>
      <c r="I167" s="49" t="n">
        <f aca="false">G167*H167</f>
        <v>380</v>
      </c>
    </row>
    <row r="168" customFormat="false" ht="15" hidden="false" customHeight="false" outlineLevel="0" collapsed="false">
      <c r="A168" s="47" t="n">
        <v>46123</v>
      </c>
      <c r="B168" s="48" t="n">
        <f aca="false">MONTH(A168)</f>
        <v>4</v>
      </c>
      <c r="C168" s="48" t="s">
        <v>23</v>
      </c>
      <c r="D168" s="48" t="s">
        <v>55</v>
      </c>
      <c r="E168" s="48" t="s">
        <v>53</v>
      </c>
      <c r="F168" s="48" t="s">
        <v>54</v>
      </c>
      <c r="G168" s="48" t="n">
        <v>1</v>
      </c>
      <c r="H168" s="49" t="n">
        <v>1290</v>
      </c>
      <c r="I168" s="49" t="n">
        <f aca="false">G168*H168</f>
        <v>1290</v>
      </c>
    </row>
    <row r="169" customFormat="false" ht="15" hidden="false" customHeight="false" outlineLevel="0" collapsed="false">
      <c r="A169" s="47" t="n">
        <v>46125</v>
      </c>
      <c r="B169" s="48" t="n">
        <f aca="false">MONTH(A169)</f>
        <v>4</v>
      </c>
      <c r="C169" s="48" t="s">
        <v>20</v>
      </c>
      <c r="D169" s="48" t="s">
        <v>48</v>
      </c>
      <c r="E169" s="48" t="s">
        <v>53</v>
      </c>
      <c r="F169" s="48" t="s">
        <v>54</v>
      </c>
      <c r="G169" s="48" t="n">
        <v>1</v>
      </c>
      <c r="H169" s="49" t="n">
        <v>1290</v>
      </c>
      <c r="I169" s="49" t="n">
        <f aca="false">G169*H169</f>
        <v>1290</v>
      </c>
    </row>
    <row r="170" customFormat="false" ht="15" hidden="false" customHeight="false" outlineLevel="0" collapsed="false">
      <c r="A170" s="47" t="n">
        <v>46126</v>
      </c>
      <c r="B170" s="48" t="n">
        <f aca="false">MONTH(A170)</f>
        <v>4</v>
      </c>
      <c r="C170" s="48" t="s">
        <v>22</v>
      </c>
      <c r="D170" s="48" t="s">
        <v>45</v>
      </c>
      <c r="E170" s="48" t="s">
        <v>52</v>
      </c>
      <c r="F170" s="48" t="s">
        <v>50</v>
      </c>
      <c r="G170" s="48" t="n">
        <v>5</v>
      </c>
      <c r="H170" s="49" t="n">
        <v>420</v>
      </c>
      <c r="I170" s="49" t="n">
        <f aca="false">G170*H170</f>
        <v>2100</v>
      </c>
    </row>
    <row r="171" customFormat="false" ht="15" hidden="false" customHeight="false" outlineLevel="0" collapsed="false">
      <c r="A171" s="47" t="n">
        <v>46126</v>
      </c>
      <c r="B171" s="48" t="n">
        <f aca="false">MONTH(A171)</f>
        <v>4</v>
      </c>
      <c r="C171" s="48" t="s">
        <v>23</v>
      </c>
      <c r="D171" s="48" t="s">
        <v>55</v>
      </c>
      <c r="E171" s="48" t="s">
        <v>46</v>
      </c>
      <c r="F171" s="48" t="s">
        <v>47</v>
      </c>
      <c r="G171" s="48" t="n">
        <v>2</v>
      </c>
      <c r="H171" s="49" t="n">
        <v>4890</v>
      </c>
      <c r="I171" s="49" t="n">
        <f aca="false">G171*H171</f>
        <v>9780</v>
      </c>
    </row>
    <row r="172" customFormat="false" ht="15" hidden="false" customHeight="false" outlineLevel="0" collapsed="false">
      <c r="A172" s="47" t="n">
        <v>46126</v>
      </c>
      <c r="B172" s="48" t="n">
        <f aca="false">MONTH(A172)</f>
        <v>4</v>
      </c>
      <c r="C172" s="48" t="s">
        <v>21</v>
      </c>
      <c r="D172" s="48" t="s">
        <v>45</v>
      </c>
      <c r="E172" s="48" t="s">
        <v>57</v>
      </c>
      <c r="F172" s="48" t="s">
        <v>47</v>
      </c>
      <c r="G172" s="48" t="n">
        <v>2</v>
      </c>
      <c r="H172" s="49" t="n">
        <v>2190</v>
      </c>
      <c r="I172" s="49" t="n">
        <f aca="false">G172*H172</f>
        <v>4380</v>
      </c>
    </row>
    <row r="173" customFormat="false" ht="15" hidden="false" customHeight="false" outlineLevel="0" collapsed="false">
      <c r="A173" s="47" t="n">
        <v>46126</v>
      </c>
      <c r="B173" s="48" t="n">
        <f aca="false">MONTH(A173)</f>
        <v>4</v>
      </c>
      <c r="C173" s="48" t="s">
        <v>21</v>
      </c>
      <c r="D173" s="48" t="s">
        <v>45</v>
      </c>
      <c r="E173" s="48" t="s">
        <v>52</v>
      </c>
      <c r="F173" s="48" t="s">
        <v>50</v>
      </c>
      <c r="G173" s="48" t="n">
        <v>1</v>
      </c>
      <c r="H173" s="49" t="n">
        <v>420</v>
      </c>
      <c r="I173" s="49" t="n">
        <f aca="false">G173*H173</f>
        <v>420</v>
      </c>
    </row>
    <row r="174" customFormat="false" ht="15" hidden="false" customHeight="false" outlineLevel="0" collapsed="false">
      <c r="A174" s="47" t="n">
        <v>46127</v>
      </c>
      <c r="B174" s="48" t="n">
        <f aca="false">MONTH(A174)</f>
        <v>4</v>
      </c>
      <c r="C174" s="48" t="s">
        <v>20</v>
      </c>
      <c r="D174" s="48" t="s">
        <v>48</v>
      </c>
      <c r="E174" s="48" t="s">
        <v>53</v>
      </c>
      <c r="F174" s="48" t="s">
        <v>54</v>
      </c>
      <c r="G174" s="48" t="n">
        <v>2</v>
      </c>
      <c r="H174" s="49" t="n">
        <v>1290</v>
      </c>
      <c r="I174" s="49" t="n">
        <f aca="false">G174*H174</f>
        <v>2580</v>
      </c>
    </row>
    <row r="175" customFormat="false" ht="15" hidden="false" customHeight="false" outlineLevel="0" collapsed="false">
      <c r="A175" s="47" t="n">
        <v>46127</v>
      </c>
      <c r="B175" s="48" t="n">
        <f aca="false">MONTH(A175)</f>
        <v>4</v>
      </c>
      <c r="C175" s="48" t="s">
        <v>24</v>
      </c>
      <c r="D175" s="48" t="s">
        <v>48</v>
      </c>
      <c r="E175" s="48" t="s">
        <v>49</v>
      </c>
      <c r="F175" s="48" t="s">
        <v>50</v>
      </c>
      <c r="G175" s="48" t="n">
        <v>3</v>
      </c>
      <c r="H175" s="49" t="n">
        <v>380</v>
      </c>
      <c r="I175" s="49" t="n">
        <f aca="false">G175*H175</f>
        <v>1140</v>
      </c>
    </row>
    <row r="176" customFormat="false" ht="15" hidden="false" customHeight="false" outlineLevel="0" collapsed="false">
      <c r="A176" s="47" t="n">
        <v>46127</v>
      </c>
      <c r="B176" s="48" t="n">
        <f aca="false">MONTH(A176)</f>
        <v>4</v>
      </c>
      <c r="C176" s="48" t="s">
        <v>24</v>
      </c>
      <c r="D176" s="48" t="s">
        <v>48</v>
      </c>
      <c r="E176" s="48" t="s">
        <v>58</v>
      </c>
      <c r="F176" s="48" t="s">
        <v>54</v>
      </c>
      <c r="G176" s="48" t="n">
        <v>2</v>
      </c>
      <c r="H176" s="49" t="n">
        <v>2450</v>
      </c>
      <c r="I176" s="49" t="n">
        <f aca="false">G176*H176</f>
        <v>4900</v>
      </c>
    </row>
    <row r="177" customFormat="false" ht="15" hidden="false" customHeight="false" outlineLevel="0" collapsed="false">
      <c r="A177" s="47" t="n">
        <v>46128</v>
      </c>
      <c r="B177" s="48" t="n">
        <f aca="false">MONTH(A177)</f>
        <v>4</v>
      </c>
      <c r="C177" s="48" t="s">
        <v>24</v>
      </c>
      <c r="D177" s="48" t="s">
        <v>48</v>
      </c>
      <c r="E177" s="48" t="s">
        <v>51</v>
      </c>
      <c r="F177" s="48" t="s">
        <v>50</v>
      </c>
      <c r="G177" s="48" t="n">
        <v>1</v>
      </c>
      <c r="H177" s="49" t="n">
        <v>690</v>
      </c>
      <c r="I177" s="49" t="n">
        <f aca="false">G177*H177</f>
        <v>690</v>
      </c>
    </row>
    <row r="178" customFormat="false" ht="15" hidden="false" customHeight="false" outlineLevel="0" collapsed="false">
      <c r="A178" s="47" t="n">
        <v>46128</v>
      </c>
      <c r="B178" s="48" t="n">
        <f aca="false">MONTH(A178)</f>
        <v>4</v>
      </c>
      <c r="C178" s="48" t="s">
        <v>20</v>
      </c>
      <c r="D178" s="48" t="s">
        <v>48</v>
      </c>
      <c r="E178" s="48" t="s">
        <v>56</v>
      </c>
      <c r="F178" s="48" t="s">
        <v>50</v>
      </c>
      <c r="G178" s="48" t="n">
        <v>2</v>
      </c>
      <c r="H178" s="49" t="n">
        <v>310</v>
      </c>
      <c r="I178" s="49" t="n">
        <f aca="false">G178*H178</f>
        <v>620</v>
      </c>
    </row>
    <row r="179" customFormat="false" ht="15" hidden="false" customHeight="false" outlineLevel="0" collapsed="false">
      <c r="A179" s="47" t="n">
        <v>46128</v>
      </c>
      <c r="B179" s="48" t="n">
        <f aca="false">MONTH(A179)</f>
        <v>4</v>
      </c>
      <c r="C179" s="48" t="s">
        <v>20</v>
      </c>
      <c r="D179" s="48" t="s">
        <v>48</v>
      </c>
      <c r="E179" s="48" t="s">
        <v>52</v>
      </c>
      <c r="F179" s="48" t="s">
        <v>50</v>
      </c>
      <c r="G179" s="48" t="n">
        <v>3</v>
      </c>
      <c r="H179" s="49" t="n">
        <v>420</v>
      </c>
      <c r="I179" s="49" t="n">
        <f aca="false">G179*H179</f>
        <v>1260</v>
      </c>
    </row>
    <row r="180" customFormat="false" ht="15" hidden="false" customHeight="false" outlineLevel="0" collapsed="false">
      <c r="A180" s="47" t="n">
        <v>46129</v>
      </c>
      <c r="B180" s="48" t="n">
        <f aca="false">MONTH(A180)</f>
        <v>4</v>
      </c>
      <c r="C180" s="48" t="s">
        <v>20</v>
      </c>
      <c r="D180" s="48" t="s">
        <v>48</v>
      </c>
      <c r="E180" s="48" t="s">
        <v>46</v>
      </c>
      <c r="F180" s="48" t="s">
        <v>47</v>
      </c>
      <c r="G180" s="48" t="n">
        <v>1</v>
      </c>
      <c r="H180" s="49" t="n">
        <v>4890</v>
      </c>
      <c r="I180" s="49" t="n">
        <f aca="false">G180*H180</f>
        <v>4890</v>
      </c>
    </row>
    <row r="181" customFormat="false" ht="15" hidden="false" customHeight="false" outlineLevel="0" collapsed="false">
      <c r="A181" s="47" t="n">
        <v>46130</v>
      </c>
      <c r="B181" s="48" t="n">
        <f aca="false">MONTH(A181)</f>
        <v>4</v>
      </c>
      <c r="C181" s="48" t="s">
        <v>23</v>
      </c>
      <c r="D181" s="48" t="s">
        <v>55</v>
      </c>
      <c r="E181" s="48" t="s">
        <v>52</v>
      </c>
      <c r="F181" s="48" t="s">
        <v>50</v>
      </c>
      <c r="G181" s="48" t="n">
        <v>1</v>
      </c>
      <c r="H181" s="49" t="n">
        <v>420</v>
      </c>
      <c r="I181" s="49" t="n">
        <f aca="false">G181*H181</f>
        <v>420</v>
      </c>
    </row>
    <row r="182" customFormat="false" ht="15" hidden="false" customHeight="false" outlineLevel="0" collapsed="false">
      <c r="A182" s="47" t="n">
        <v>46131</v>
      </c>
      <c r="B182" s="48" t="n">
        <f aca="false">MONTH(A182)</f>
        <v>4</v>
      </c>
      <c r="C182" s="48" t="s">
        <v>22</v>
      </c>
      <c r="D182" s="48" t="s">
        <v>45</v>
      </c>
      <c r="E182" s="48" t="s">
        <v>56</v>
      </c>
      <c r="F182" s="48" t="s">
        <v>50</v>
      </c>
      <c r="G182" s="48" t="n">
        <v>4</v>
      </c>
      <c r="H182" s="49" t="n">
        <v>310</v>
      </c>
      <c r="I182" s="49" t="n">
        <f aca="false">G182*H182</f>
        <v>1240</v>
      </c>
    </row>
    <row r="183" customFormat="false" ht="15" hidden="false" customHeight="false" outlineLevel="0" collapsed="false">
      <c r="A183" s="47" t="n">
        <v>46131</v>
      </c>
      <c r="B183" s="48" t="n">
        <f aca="false">MONTH(A183)</f>
        <v>4</v>
      </c>
      <c r="C183" s="48" t="s">
        <v>21</v>
      </c>
      <c r="D183" s="48" t="s">
        <v>45</v>
      </c>
      <c r="E183" s="48" t="s">
        <v>49</v>
      </c>
      <c r="F183" s="48" t="s">
        <v>50</v>
      </c>
      <c r="G183" s="48" t="n">
        <v>3</v>
      </c>
      <c r="H183" s="49" t="n">
        <v>380</v>
      </c>
      <c r="I183" s="49" t="n">
        <f aca="false">G183*H183</f>
        <v>1140</v>
      </c>
    </row>
    <row r="184" customFormat="false" ht="15" hidden="false" customHeight="false" outlineLevel="0" collapsed="false">
      <c r="A184" s="47" t="n">
        <v>46132</v>
      </c>
      <c r="B184" s="48" t="n">
        <f aca="false">MONTH(A184)</f>
        <v>4</v>
      </c>
      <c r="C184" s="48" t="s">
        <v>24</v>
      </c>
      <c r="D184" s="48" t="s">
        <v>48</v>
      </c>
      <c r="E184" s="48" t="s">
        <v>56</v>
      </c>
      <c r="F184" s="48" t="s">
        <v>50</v>
      </c>
      <c r="G184" s="48" t="n">
        <v>1</v>
      </c>
      <c r="H184" s="49" t="n">
        <v>310</v>
      </c>
      <c r="I184" s="49" t="n">
        <f aca="false">G184*H184</f>
        <v>310</v>
      </c>
    </row>
    <row r="185" customFormat="false" ht="15" hidden="false" customHeight="false" outlineLevel="0" collapsed="false">
      <c r="A185" s="47" t="n">
        <v>46132</v>
      </c>
      <c r="B185" s="48" t="n">
        <f aca="false">MONTH(A185)</f>
        <v>4</v>
      </c>
      <c r="C185" s="48" t="s">
        <v>21</v>
      </c>
      <c r="D185" s="48" t="s">
        <v>45</v>
      </c>
      <c r="E185" s="48" t="s">
        <v>52</v>
      </c>
      <c r="F185" s="48" t="s">
        <v>50</v>
      </c>
      <c r="G185" s="48" t="n">
        <v>1</v>
      </c>
      <c r="H185" s="49" t="n">
        <v>420</v>
      </c>
      <c r="I185" s="49" t="n">
        <f aca="false">G185*H185</f>
        <v>420</v>
      </c>
    </row>
    <row r="186" customFormat="false" ht="15" hidden="false" customHeight="false" outlineLevel="0" collapsed="false">
      <c r="A186" s="47" t="n">
        <v>46133</v>
      </c>
      <c r="B186" s="48" t="n">
        <f aca="false">MONTH(A186)</f>
        <v>4</v>
      </c>
      <c r="C186" s="48" t="s">
        <v>20</v>
      </c>
      <c r="D186" s="48" t="s">
        <v>48</v>
      </c>
      <c r="E186" s="48" t="s">
        <v>51</v>
      </c>
      <c r="F186" s="48" t="s">
        <v>50</v>
      </c>
      <c r="G186" s="48" t="n">
        <v>1</v>
      </c>
      <c r="H186" s="49" t="n">
        <v>690</v>
      </c>
      <c r="I186" s="49" t="n">
        <f aca="false">G186*H186</f>
        <v>690</v>
      </c>
    </row>
    <row r="187" customFormat="false" ht="15" hidden="false" customHeight="false" outlineLevel="0" collapsed="false">
      <c r="A187" s="47" t="n">
        <v>46133</v>
      </c>
      <c r="B187" s="48" t="n">
        <f aca="false">MONTH(A187)</f>
        <v>4</v>
      </c>
      <c r="C187" s="48" t="s">
        <v>23</v>
      </c>
      <c r="D187" s="48" t="s">
        <v>55</v>
      </c>
      <c r="E187" s="48" t="s">
        <v>52</v>
      </c>
      <c r="F187" s="48" t="s">
        <v>50</v>
      </c>
      <c r="G187" s="48" t="n">
        <v>1</v>
      </c>
      <c r="H187" s="49" t="n">
        <v>420</v>
      </c>
      <c r="I187" s="49" t="n">
        <f aca="false">G187*H187</f>
        <v>420</v>
      </c>
    </row>
    <row r="188" customFormat="false" ht="15" hidden="false" customHeight="false" outlineLevel="0" collapsed="false">
      <c r="A188" s="47" t="n">
        <v>46134</v>
      </c>
      <c r="B188" s="48" t="n">
        <f aca="false">MONTH(A188)</f>
        <v>4</v>
      </c>
      <c r="C188" s="48" t="s">
        <v>20</v>
      </c>
      <c r="D188" s="48" t="s">
        <v>48</v>
      </c>
      <c r="E188" s="48" t="s">
        <v>57</v>
      </c>
      <c r="F188" s="48" t="s">
        <v>47</v>
      </c>
      <c r="G188" s="48" t="n">
        <v>1</v>
      </c>
      <c r="H188" s="49" t="n">
        <v>2190</v>
      </c>
      <c r="I188" s="49" t="n">
        <f aca="false">G188*H188</f>
        <v>2190</v>
      </c>
    </row>
    <row r="189" customFormat="false" ht="15" hidden="false" customHeight="false" outlineLevel="0" collapsed="false">
      <c r="A189" s="47" t="n">
        <v>46136</v>
      </c>
      <c r="B189" s="48" t="n">
        <f aca="false">MONTH(A189)</f>
        <v>4</v>
      </c>
      <c r="C189" s="48" t="s">
        <v>20</v>
      </c>
      <c r="D189" s="48" t="s">
        <v>48</v>
      </c>
      <c r="E189" s="48" t="s">
        <v>58</v>
      </c>
      <c r="F189" s="48" t="s">
        <v>54</v>
      </c>
      <c r="G189" s="48" t="n">
        <v>1</v>
      </c>
      <c r="H189" s="49" t="n">
        <v>2450</v>
      </c>
      <c r="I189" s="49" t="n">
        <f aca="false">G189*H189</f>
        <v>2450</v>
      </c>
    </row>
    <row r="190" customFormat="false" ht="15" hidden="false" customHeight="false" outlineLevel="0" collapsed="false">
      <c r="A190" s="47" t="n">
        <v>46136</v>
      </c>
      <c r="B190" s="48" t="n">
        <f aca="false">MONTH(A190)</f>
        <v>4</v>
      </c>
      <c r="C190" s="48" t="s">
        <v>20</v>
      </c>
      <c r="D190" s="48" t="s">
        <v>48</v>
      </c>
      <c r="E190" s="48" t="s">
        <v>58</v>
      </c>
      <c r="F190" s="48" t="s">
        <v>54</v>
      </c>
      <c r="G190" s="48" t="n">
        <v>1</v>
      </c>
      <c r="H190" s="49" t="n">
        <v>2450</v>
      </c>
      <c r="I190" s="49" t="n">
        <f aca="false">G190*H190</f>
        <v>2450</v>
      </c>
    </row>
    <row r="191" customFormat="false" ht="15" hidden="false" customHeight="false" outlineLevel="0" collapsed="false">
      <c r="A191" s="47" t="n">
        <v>46139</v>
      </c>
      <c r="B191" s="48" t="n">
        <f aca="false">MONTH(A191)</f>
        <v>4</v>
      </c>
      <c r="C191" s="48" t="s">
        <v>23</v>
      </c>
      <c r="D191" s="48" t="s">
        <v>55</v>
      </c>
      <c r="E191" s="48" t="s">
        <v>51</v>
      </c>
      <c r="F191" s="48" t="s">
        <v>50</v>
      </c>
      <c r="G191" s="48" t="n">
        <v>1</v>
      </c>
      <c r="H191" s="49" t="n">
        <v>690</v>
      </c>
      <c r="I191" s="49" t="n">
        <f aca="false">G191*H191</f>
        <v>690</v>
      </c>
    </row>
    <row r="192" customFormat="false" ht="15" hidden="false" customHeight="false" outlineLevel="0" collapsed="false">
      <c r="A192" s="47" t="n">
        <v>46140</v>
      </c>
      <c r="B192" s="48" t="n">
        <f aca="false">MONTH(A192)</f>
        <v>4</v>
      </c>
      <c r="C192" s="48" t="s">
        <v>21</v>
      </c>
      <c r="D192" s="48" t="s">
        <v>45</v>
      </c>
      <c r="E192" s="48" t="s">
        <v>51</v>
      </c>
      <c r="F192" s="48" t="s">
        <v>50</v>
      </c>
      <c r="G192" s="48" t="n">
        <v>1</v>
      </c>
      <c r="H192" s="49" t="n">
        <v>690</v>
      </c>
      <c r="I192" s="49" t="n">
        <f aca="false">G192*H192</f>
        <v>690</v>
      </c>
    </row>
    <row r="193" customFormat="false" ht="15" hidden="false" customHeight="false" outlineLevel="0" collapsed="false">
      <c r="A193" s="47" t="n">
        <v>46143</v>
      </c>
      <c r="B193" s="48" t="n">
        <f aca="false">MONTH(A193)</f>
        <v>5</v>
      </c>
      <c r="C193" s="48" t="s">
        <v>24</v>
      </c>
      <c r="D193" s="48" t="s">
        <v>48</v>
      </c>
      <c r="E193" s="48" t="s">
        <v>49</v>
      </c>
      <c r="F193" s="48" t="s">
        <v>50</v>
      </c>
      <c r="G193" s="48" t="n">
        <v>2</v>
      </c>
      <c r="H193" s="49" t="n">
        <v>380</v>
      </c>
      <c r="I193" s="49" t="n">
        <f aca="false">G193*H193</f>
        <v>760</v>
      </c>
    </row>
    <row r="194" customFormat="false" ht="15" hidden="false" customHeight="false" outlineLevel="0" collapsed="false">
      <c r="A194" s="47" t="n">
        <v>46145</v>
      </c>
      <c r="B194" s="48" t="n">
        <f aca="false">MONTH(A194)</f>
        <v>5</v>
      </c>
      <c r="C194" s="48" t="s">
        <v>20</v>
      </c>
      <c r="D194" s="48" t="s">
        <v>48</v>
      </c>
      <c r="E194" s="48" t="s">
        <v>51</v>
      </c>
      <c r="F194" s="48" t="s">
        <v>50</v>
      </c>
      <c r="G194" s="48" t="n">
        <v>4</v>
      </c>
      <c r="H194" s="49" t="n">
        <v>690</v>
      </c>
      <c r="I194" s="49" t="n">
        <f aca="false">G194*H194</f>
        <v>2760</v>
      </c>
    </row>
    <row r="195" customFormat="false" ht="15" hidden="false" customHeight="false" outlineLevel="0" collapsed="false">
      <c r="A195" s="47" t="n">
        <v>46145</v>
      </c>
      <c r="B195" s="48" t="n">
        <f aca="false">MONTH(A195)</f>
        <v>5</v>
      </c>
      <c r="C195" s="48" t="s">
        <v>24</v>
      </c>
      <c r="D195" s="48" t="s">
        <v>48</v>
      </c>
      <c r="E195" s="48" t="s">
        <v>49</v>
      </c>
      <c r="F195" s="48" t="s">
        <v>50</v>
      </c>
      <c r="G195" s="48" t="n">
        <v>5</v>
      </c>
      <c r="H195" s="49" t="n">
        <v>380</v>
      </c>
      <c r="I195" s="49" t="n">
        <f aca="false">G195*H195</f>
        <v>1900</v>
      </c>
    </row>
    <row r="196" customFormat="false" ht="15" hidden="false" customHeight="false" outlineLevel="0" collapsed="false">
      <c r="A196" s="47" t="n">
        <v>46146</v>
      </c>
      <c r="B196" s="48" t="n">
        <f aca="false">MONTH(A196)</f>
        <v>5</v>
      </c>
      <c r="C196" s="48" t="s">
        <v>24</v>
      </c>
      <c r="D196" s="48" t="s">
        <v>48</v>
      </c>
      <c r="E196" s="48" t="s">
        <v>46</v>
      </c>
      <c r="F196" s="48" t="s">
        <v>47</v>
      </c>
      <c r="G196" s="48" t="n">
        <v>1</v>
      </c>
      <c r="H196" s="49" t="n">
        <v>4890</v>
      </c>
      <c r="I196" s="49" t="n">
        <f aca="false">G196*H196</f>
        <v>4890</v>
      </c>
    </row>
    <row r="197" customFormat="false" ht="15" hidden="false" customHeight="false" outlineLevel="0" collapsed="false">
      <c r="A197" s="47" t="n">
        <v>46146</v>
      </c>
      <c r="B197" s="48" t="n">
        <f aca="false">MONTH(A197)</f>
        <v>5</v>
      </c>
      <c r="C197" s="48" t="s">
        <v>22</v>
      </c>
      <c r="D197" s="48" t="s">
        <v>45</v>
      </c>
      <c r="E197" s="48" t="s">
        <v>53</v>
      </c>
      <c r="F197" s="48" t="s">
        <v>54</v>
      </c>
      <c r="G197" s="48" t="n">
        <v>2</v>
      </c>
      <c r="H197" s="49" t="n">
        <v>1290</v>
      </c>
      <c r="I197" s="49" t="n">
        <f aca="false">G197*H197</f>
        <v>2580</v>
      </c>
    </row>
    <row r="198" customFormat="false" ht="15" hidden="false" customHeight="false" outlineLevel="0" collapsed="false">
      <c r="A198" s="47" t="n">
        <v>46146</v>
      </c>
      <c r="B198" s="48" t="n">
        <f aca="false">MONTH(A198)</f>
        <v>5</v>
      </c>
      <c r="C198" s="48" t="s">
        <v>21</v>
      </c>
      <c r="D198" s="48" t="s">
        <v>45</v>
      </c>
      <c r="E198" s="48" t="s">
        <v>49</v>
      </c>
      <c r="F198" s="48" t="s">
        <v>50</v>
      </c>
      <c r="G198" s="48" t="n">
        <v>1</v>
      </c>
      <c r="H198" s="49" t="n">
        <v>380</v>
      </c>
      <c r="I198" s="49" t="n">
        <f aca="false">G198*H198</f>
        <v>380</v>
      </c>
    </row>
    <row r="199" customFormat="false" ht="15" hidden="false" customHeight="false" outlineLevel="0" collapsed="false">
      <c r="A199" s="47" t="n">
        <v>46147</v>
      </c>
      <c r="B199" s="48" t="n">
        <f aca="false">MONTH(A199)</f>
        <v>5</v>
      </c>
      <c r="C199" s="48" t="s">
        <v>24</v>
      </c>
      <c r="D199" s="48" t="s">
        <v>48</v>
      </c>
      <c r="E199" s="48" t="s">
        <v>58</v>
      </c>
      <c r="F199" s="48" t="s">
        <v>54</v>
      </c>
      <c r="G199" s="48" t="n">
        <v>2</v>
      </c>
      <c r="H199" s="49" t="n">
        <v>2450</v>
      </c>
      <c r="I199" s="49" t="n">
        <f aca="false">G199*H199</f>
        <v>4900</v>
      </c>
    </row>
    <row r="200" customFormat="false" ht="15" hidden="false" customHeight="false" outlineLevel="0" collapsed="false">
      <c r="A200" s="47" t="n">
        <v>46147</v>
      </c>
      <c r="B200" s="48" t="n">
        <f aca="false">MONTH(A200)</f>
        <v>5</v>
      </c>
      <c r="C200" s="48" t="s">
        <v>20</v>
      </c>
      <c r="D200" s="48" t="s">
        <v>48</v>
      </c>
      <c r="E200" s="48" t="s">
        <v>56</v>
      </c>
      <c r="F200" s="48" t="s">
        <v>50</v>
      </c>
      <c r="G200" s="48" t="n">
        <v>3</v>
      </c>
      <c r="H200" s="49" t="n">
        <v>310</v>
      </c>
      <c r="I200" s="49" t="n">
        <f aca="false">G200*H200</f>
        <v>930</v>
      </c>
    </row>
    <row r="201" customFormat="false" ht="15" hidden="false" customHeight="false" outlineLevel="0" collapsed="false">
      <c r="A201" s="47" t="n">
        <v>46147</v>
      </c>
      <c r="B201" s="48" t="n">
        <f aca="false">MONTH(A201)</f>
        <v>5</v>
      </c>
      <c r="C201" s="48" t="s">
        <v>20</v>
      </c>
      <c r="D201" s="48" t="s">
        <v>48</v>
      </c>
      <c r="E201" s="48" t="s">
        <v>57</v>
      </c>
      <c r="F201" s="48" t="s">
        <v>47</v>
      </c>
      <c r="G201" s="48" t="n">
        <v>1</v>
      </c>
      <c r="H201" s="49" t="n">
        <v>2190</v>
      </c>
      <c r="I201" s="49" t="n">
        <f aca="false">G201*H201</f>
        <v>2190</v>
      </c>
    </row>
    <row r="202" customFormat="false" ht="15" hidden="false" customHeight="false" outlineLevel="0" collapsed="false">
      <c r="A202" s="47" t="n">
        <v>46147</v>
      </c>
      <c r="B202" s="48" t="n">
        <f aca="false">MONTH(A202)</f>
        <v>5</v>
      </c>
      <c r="C202" s="48" t="s">
        <v>20</v>
      </c>
      <c r="D202" s="48" t="s">
        <v>48</v>
      </c>
      <c r="E202" s="48" t="s">
        <v>52</v>
      </c>
      <c r="F202" s="48" t="s">
        <v>50</v>
      </c>
      <c r="G202" s="48" t="n">
        <v>2</v>
      </c>
      <c r="H202" s="49" t="n">
        <v>420</v>
      </c>
      <c r="I202" s="49" t="n">
        <f aca="false">G202*H202</f>
        <v>840</v>
      </c>
    </row>
    <row r="203" customFormat="false" ht="15" hidden="false" customHeight="false" outlineLevel="0" collapsed="false">
      <c r="A203" s="47" t="n">
        <v>46148</v>
      </c>
      <c r="B203" s="48" t="n">
        <f aca="false">MONTH(A203)</f>
        <v>5</v>
      </c>
      <c r="C203" s="48" t="s">
        <v>20</v>
      </c>
      <c r="D203" s="48" t="s">
        <v>48</v>
      </c>
      <c r="E203" s="48" t="s">
        <v>52</v>
      </c>
      <c r="F203" s="48" t="s">
        <v>50</v>
      </c>
      <c r="G203" s="48" t="n">
        <v>1</v>
      </c>
      <c r="H203" s="49" t="n">
        <v>420</v>
      </c>
      <c r="I203" s="49" t="n">
        <f aca="false">G203*H203</f>
        <v>420</v>
      </c>
    </row>
    <row r="204" customFormat="false" ht="15" hidden="false" customHeight="false" outlineLevel="0" collapsed="false">
      <c r="A204" s="47" t="n">
        <v>46148</v>
      </c>
      <c r="B204" s="48" t="n">
        <f aca="false">MONTH(A204)</f>
        <v>5</v>
      </c>
      <c r="C204" s="48" t="s">
        <v>20</v>
      </c>
      <c r="D204" s="48" t="s">
        <v>48</v>
      </c>
      <c r="E204" s="48" t="s">
        <v>46</v>
      </c>
      <c r="F204" s="48" t="s">
        <v>47</v>
      </c>
      <c r="G204" s="48" t="n">
        <v>2</v>
      </c>
      <c r="H204" s="49" t="n">
        <v>4890</v>
      </c>
      <c r="I204" s="49" t="n">
        <f aca="false">G204*H204</f>
        <v>9780</v>
      </c>
    </row>
    <row r="205" customFormat="false" ht="15" hidden="false" customHeight="false" outlineLevel="0" collapsed="false">
      <c r="A205" s="47" t="n">
        <v>46148</v>
      </c>
      <c r="B205" s="48" t="n">
        <f aca="false">MONTH(A205)</f>
        <v>5</v>
      </c>
      <c r="C205" s="48" t="s">
        <v>22</v>
      </c>
      <c r="D205" s="48" t="s">
        <v>45</v>
      </c>
      <c r="E205" s="48" t="s">
        <v>53</v>
      </c>
      <c r="F205" s="48" t="s">
        <v>54</v>
      </c>
      <c r="G205" s="48" t="n">
        <v>4</v>
      </c>
      <c r="H205" s="49" t="n">
        <v>1290</v>
      </c>
      <c r="I205" s="49" t="n">
        <f aca="false">G205*H205</f>
        <v>5160</v>
      </c>
    </row>
    <row r="206" customFormat="false" ht="15" hidden="false" customHeight="false" outlineLevel="0" collapsed="false">
      <c r="A206" s="47" t="n">
        <v>46148</v>
      </c>
      <c r="B206" s="48" t="n">
        <f aca="false">MONTH(A206)</f>
        <v>5</v>
      </c>
      <c r="C206" s="48" t="s">
        <v>23</v>
      </c>
      <c r="D206" s="48" t="s">
        <v>55</v>
      </c>
      <c r="E206" s="48" t="s">
        <v>52</v>
      </c>
      <c r="F206" s="48" t="s">
        <v>50</v>
      </c>
      <c r="G206" s="48" t="n">
        <v>2</v>
      </c>
      <c r="H206" s="49" t="n">
        <v>420</v>
      </c>
      <c r="I206" s="49" t="n">
        <f aca="false">G206*H206</f>
        <v>840</v>
      </c>
    </row>
    <row r="207" customFormat="false" ht="15" hidden="false" customHeight="false" outlineLevel="0" collapsed="false">
      <c r="A207" s="47" t="n">
        <v>46149</v>
      </c>
      <c r="B207" s="48" t="n">
        <f aca="false">MONTH(A207)</f>
        <v>5</v>
      </c>
      <c r="C207" s="48" t="s">
        <v>22</v>
      </c>
      <c r="D207" s="48" t="s">
        <v>45</v>
      </c>
      <c r="E207" s="48" t="s">
        <v>57</v>
      </c>
      <c r="F207" s="48" t="s">
        <v>47</v>
      </c>
      <c r="G207" s="48" t="n">
        <v>1</v>
      </c>
      <c r="H207" s="49" t="n">
        <v>2190</v>
      </c>
      <c r="I207" s="49" t="n">
        <f aca="false">G207*H207</f>
        <v>2190</v>
      </c>
    </row>
    <row r="208" customFormat="false" ht="15" hidden="false" customHeight="false" outlineLevel="0" collapsed="false">
      <c r="A208" s="47" t="n">
        <v>46150</v>
      </c>
      <c r="B208" s="48" t="n">
        <f aca="false">MONTH(A208)</f>
        <v>5</v>
      </c>
      <c r="C208" s="48" t="s">
        <v>24</v>
      </c>
      <c r="D208" s="48" t="s">
        <v>48</v>
      </c>
      <c r="E208" s="48" t="s">
        <v>52</v>
      </c>
      <c r="F208" s="48" t="s">
        <v>50</v>
      </c>
      <c r="G208" s="48" t="n">
        <v>4</v>
      </c>
      <c r="H208" s="49" t="n">
        <v>420</v>
      </c>
      <c r="I208" s="49" t="n">
        <f aca="false">G208*H208</f>
        <v>1680</v>
      </c>
    </row>
    <row r="209" customFormat="false" ht="15" hidden="false" customHeight="false" outlineLevel="0" collapsed="false">
      <c r="A209" s="47" t="n">
        <v>46151</v>
      </c>
      <c r="B209" s="48" t="n">
        <f aca="false">MONTH(A209)</f>
        <v>5</v>
      </c>
      <c r="C209" s="48" t="s">
        <v>23</v>
      </c>
      <c r="D209" s="48" t="s">
        <v>55</v>
      </c>
      <c r="E209" s="48" t="s">
        <v>58</v>
      </c>
      <c r="F209" s="48" t="s">
        <v>54</v>
      </c>
      <c r="G209" s="48" t="n">
        <v>2</v>
      </c>
      <c r="H209" s="49" t="n">
        <v>2450</v>
      </c>
      <c r="I209" s="49" t="n">
        <f aca="false">G209*H209</f>
        <v>4900</v>
      </c>
    </row>
    <row r="210" customFormat="false" ht="15" hidden="false" customHeight="false" outlineLevel="0" collapsed="false">
      <c r="A210" s="47" t="n">
        <v>46152</v>
      </c>
      <c r="B210" s="48" t="n">
        <f aca="false">MONTH(A210)</f>
        <v>5</v>
      </c>
      <c r="C210" s="48" t="s">
        <v>23</v>
      </c>
      <c r="D210" s="48" t="s">
        <v>55</v>
      </c>
      <c r="E210" s="48" t="s">
        <v>56</v>
      </c>
      <c r="F210" s="48" t="s">
        <v>50</v>
      </c>
      <c r="G210" s="48" t="n">
        <v>3</v>
      </c>
      <c r="H210" s="49" t="n">
        <v>310</v>
      </c>
      <c r="I210" s="49" t="n">
        <f aca="false">G210*H210</f>
        <v>930</v>
      </c>
    </row>
    <row r="211" customFormat="false" ht="15" hidden="false" customHeight="false" outlineLevel="0" collapsed="false">
      <c r="A211" s="47" t="n">
        <v>46152</v>
      </c>
      <c r="B211" s="48" t="n">
        <f aca="false">MONTH(A211)</f>
        <v>5</v>
      </c>
      <c r="C211" s="48" t="s">
        <v>21</v>
      </c>
      <c r="D211" s="48" t="s">
        <v>45</v>
      </c>
      <c r="E211" s="48" t="s">
        <v>56</v>
      </c>
      <c r="F211" s="48" t="s">
        <v>50</v>
      </c>
      <c r="G211" s="48" t="n">
        <v>2</v>
      </c>
      <c r="H211" s="49" t="n">
        <v>310</v>
      </c>
      <c r="I211" s="49" t="n">
        <f aca="false">G211*H211</f>
        <v>620</v>
      </c>
    </row>
    <row r="212" customFormat="false" ht="15" hidden="false" customHeight="false" outlineLevel="0" collapsed="false">
      <c r="A212" s="47" t="n">
        <v>46152</v>
      </c>
      <c r="B212" s="48" t="n">
        <f aca="false">MONTH(A212)</f>
        <v>5</v>
      </c>
      <c r="C212" s="48" t="s">
        <v>22</v>
      </c>
      <c r="D212" s="48" t="s">
        <v>45</v>
      </c>
      <c r="E212" s="48" t="s">
        <v>49</v>
      </c>
      <c r="F212" s="48" t="s">
        <v>50</v>
      </c>
      <c r="G212" s="48" t="n">
        <v>1</v>
      </c>
      <c r="H212" s="49" t="n">
        <v>380</v>
      </c>
      <c r="I212" s="49" t="n">
        <f aca="false">G212*H212</f>
        <v>380</v>
      </c>
    </row>
    <row r="213" customFormat="false" ht="15" hidden="false" customHeight="false" outlineLevel="0" collapsed="false">
      <c r="A213" s="47" t="n">
        <v>46152</v>
      </c>
      <c r="B213" s="48" t="n">
        <f aca="false">MONTH(A213)</f>
        <v>5</v>
      </c>
      <c r="C213" s="48" t="s">
        <v>22</v>
      </c>
      <c r="D213" s="48" t="s">
        <v>45</v>
      </c>
      <c r="E213" s="48" t="s">
        <v>56</v>
      </c>
      <c r="F213" s="48" t="s">
        <v>50</v>
      </c>
      <c r="G213" s="48" t="n">
        <v>1</v>
      </c>
      <c r="H213" s="49" t="n">
        <v>310</v>
      </c>
      <c r="I213" s="49" t="n">
        <f aca="false">G213*H213</f>
        <v>310</v>
      </c>
    </row>
    <row r="214" customFormat="false" ht="15" hidden="false" customHeight="false" outlineLevel="0" collapsed="false">
      <c r="A214" s="47" t="n">
        <v>46153</v>
      </c>
      <c r="B214" s="48" t="n">
        <f aca="false">MONTH(A214)</f>
        <v>5</v>
      </c>
      <c r="C214" s="48" t="s">
        <v>20</v>
      </c>
      <c r="D214" s="48" t="s">
        <v>48</v>
      </c>
      <c r="E214" s="48" t="s">
        <v>49</v>
      </c>
      <c r="F214" s="48" t="s">
        <v>50</v>
      </c>
      <c r="G214" s="48" t="n">
        <v>1</v>
      </c>
      <c r="H214" s="49" t="n">
        <v>380</v>
      </c>
      <c r="I214" s="49" t="n">
        <f aca="false">G214*H214</f>
        <v>380</v>
      </c>
    </row>
    <row r="215" customFormat="false" ht="15" hidden="false" customHeight="false" outlineLevel="0" collapsed="false">
      <c r="A215" s="47" t="n">
        <v>46153</v>
      </c>
      <c r="B215" s="48" t="n">
        <f aca="false">MONTH(A215)</f>
        <v>5</v>
      </c>
      <c r="C215" s="48" t="s">
        <v>24</v>
      </c>
      <c r="D215" s="48" t="s">
        <v>48</v>
      </c>
      <c r="E215" s="48" t="s">
        <v>56</v>
      </c>
      <c r="F215" s="48" t="s">
        <v>50</v>
      </c>
      <c r="G215" s="48" t="n">
        <v>2</v>
      </c>
      <c r="H215" s="49" t="n">
        <v>310</v>
      </c>
      <c r="I215" s="49" t="n">
        <f aca="false">G215*H215</f>
        <v>620</v>
      </c>
    </row>
    <row r="216" customFormat="false" ht="15" hidden="false" customHeight="false" outlineLevel="0" collapsed="false">
      <c r="A216" s="47" t="n">
        <v>46153</v>
      </c>
      <c r="B216" s="48" t="n">
        <f aca="false">MONTH(A216)</f>
        <v>5</v>
      </c>
      <c r="C216" s="48" t="s">
        <v>22</v>
      </c>
      <c r="D216" s="48" t="s">
        <v>45</v>
      </c>
      <c r="E216" s="48" t="s">
        <v>53</v>
      </c>
      <c r="F216" s="48" t="s">
        <v>54</v>
      </c>
      <c r="G216" s="48" t="n">
        <v>3</v>
      </c>
      <c r="H216" s="49" t="n">
        <v>1290</v>
      </c>
      <c r="I216" s="49" t="n">
        <f aca="false">G216*H216</f>
        <v>3870</v>
      </c>
    </row>
    <row r="217" customFormat="false" ht="15" hidden="false" customHeight="false" outlineLevel="0" collapsed="false">
      <c r="A217" s="47" t="n">
        <v>46154</v>
      </c>
      <c r="B217" s="48" t="n">
        <f aca="false">MONTH(A217)</f>
        <v>5</v>
      </c>
      <c r="C217" s="48" t="s">
        <v>24</v>
      </c>
      <c r="D217" s="48" t="s">
        <v>48</v>
      </c>
      <c r="E217" s="48" t="s">
        <v>53</v>
      </c>
      <c r="F217" s="48" t="s">
        <v>54</v>
      </c>
      <c r="G217" s="48" t="n">
        <v>3</v>
      </c>
      <c r="H217" s="49" t="n">
        <v>1290</v>
      </c>
      <c r="I217" s="49" t="n">
        <f aca="false">G217*H217</f>
        <v>3870</v>
      </c>
    </row>
    <row r="218" customFormat="false" ht="15" hidden="false" customHeight="false" outlineLevel="0" collapsed="false">
      <c r="A218" s="47" t="n">
        <v>46155</v>
      </c>
      <c r="B218" s="48" t="n">
        <f aca="false">MONTH(A218)</f>
        <v>5</v>
      </c>
      <c r="C218" s="48" t="s">
        <v>22</v>
      </c>
      <c r="D218" s="48" t="s">
        <v>45</v>
      </c>
      <c r="E218" s="48" t="s">
        <v>49</v>
      </c>
      <c r="F218" s="48" t="s">
        <v>50</v>
      </c>
      <c r="G218" s="48" t="n">
        <v>1</v>
      </c>
      <c r="H218" s="49" t="n">
        <v>380</v>
      </c>
      <c r="I218" s="49" t="n">
        <f aca="false">G218*H218</f>
        <v>380</v>
      </c>
    </row>
    <row r="219" customFormat="false" ht="15" hidden="false" customHeight="false" outlineLevel="0" collapsed="false">
      <c r="A219" s="47" t="n">
        <v>46155</v>
      </c>
      <c r="B219" s="48" t="n">
        <f aca="false">MONTH(A219)</f>
        <v>5</v>
      </c>
      <c r="C219" s="48" t="s">
        <v>23</v>
      </c>
      <c r="D219" s="48" t="s">
        <v>55</v>
      </c>
      <c r="E219" s="48" t="s">
        <v>46</v>
      </c>
      <c r="F219" s="48" t="s">
        <v>47</v>
      </c>
      <c r="G219" s="48" t="n">
        <v>3</v>
      </c>
      <c r="H219" s="49" t="n">
        <v>4890</v>
      </c>
      <c r="I219" s="49" t="n">
        <f aca="false">G219*H219</f>
        <v>14670</v>
      </c>
    </row>
    <row r="220" customFormat="false" ht="15" hidden="false" customHeight="false" outlineLevel="0" collapsed="false">
      <c r="A220" s="47" t="n">
        <v>46155</v>
      </c>
      <c r="B220" s="48" t="n">
        <f aca="false">MONTH(A220)</f>
        <v>5</v>
      </c>
      <c r="C220" s="48" t="s">
        <v>23</v>
      </c>
      <c r="D220" s="48" t="s">
        <v>55</v>
      </c>
      <c r="E220" s="48" t="s">
        <v>57</v>
      </c>
      <c r="F220" s="48" t="s">
        <v>47</v>
      </c>
      <c r="G220" s="48" t="n">
        <v>1</v>
      </c>
      <c r="H220" s="49" t="n">
        <v>2190</v>
      </c>
      <c r="I220" s="49" t="n">
        <f aca="false">G220*H220</f>
        <v>2190</v>
      </c>
    </row>
    <row r="221" customFormat="false" ht="15" hidden="false" customHeight="false" outlineLevel="0" collapsed="false">
      <c r="A221" s="47" t="n">
        <v>46156</v>
      </c>
      <c r="B221" s="48" t="n">
        <f aca="false">MONTH(A221)</f>
        <v>5</v>
      </c>
      <c r="C221" s="48" t="s">
        <v>20</v>
      </c>
      <c r="D221" s="48" t="s">
        <v>48</v>
      </c>
      <c r="E221" s="48" t="s">
        <v>57</v>
      </c>
      <c r="F221" s="48" t="s">
        <v>47</v>
      </c>
      <c r="G221" s="48" t="n">
        <v>4</v>
      </c>
      <c r="H221" s="49" t="n">
        <v>2190</v>
      </c>
      <c r="I221" s="49" t="n">
        <f aca="false">G221*H221</f>
        <v>8760</v>
      </c>
    </row>
    <row r="222" customFormat="false" ht="15" hidden="false" customHeight="false" outlineLevel="0" collapsed="false">
      <c r="A222" s="47" t="n">
        <v>46156</v>
      </c>
      <c r="B222" s="48" t="n">
        <f aca="false">MONTH(A222)</f>
        <v>5</v>
      </c>
      <c r="C222" s="48" t="s">
        <v>20</v>
      </c>
      <c r="D222" s="48" t="s">
        <v>48</v>
      </c>
      <c r="E222" s="48" t="s">
        <v>53</v>
      </c>
      <c r="F222" s="48" t="s">
        <v>54</v>
      </c>
      <c r="G222" s="48" t="n">
        <v>2</v>
      </c>
      <c r="H222" s="49" t="n">
        <v>1290</v>
      </c>
      <c r="I222" s="49" t="n">
        <f aca="false">G222*H222</f>
        <v>2580</v>
      </c>
    </row>
    <row r="223" customFormat="false" ht="15" hidden="false" customHeight="false" outlineLevel="0" collapsed="false">
      <c r="A223" s="47" t="n">
        <v>46156</v>
      </c>
      <c r="B223" s="48" t="n">
        <f aca="false">MONTH(A223)</f>
        <v>5</v>
      </c>
      <c r="C223" s="48" t="s">
        <v>20</v>
      </c>
      <c r="D223" s="48" t="s">
        <v>48</v>
      </c>
      <c r="E223" s="48" t="s">
        <v>57</v>
      </c>
      <c r="F223" s="48" t="s">
        <v>47</v>
      </c>
      <c r="G223" s="48" t="n">
        <v>3</v>
      </c>
      <c r="H223" s="49" t="n">
        <v>2190</v>
      </c>
      <c r="I223" s="49" t="n">
        <f aca="false">G223*H223</f>
        <v>6570</v>
      </c>
    </row>
    <row r="224" customFormat="false" ht="15" hidden="false" customHeight="false" outlineLevel="0" collapsed="false">
      <c r="A224" s="47" t="n">
        <v>46157</v>
      </c>
      <c r="B224" s="48" t="n">
        <f aca="false">MONTH(A224)</f>
        <v>5</v>
      </c>
      <c r="C224" s="48" t="s">
        <v>24</v>
      </c>
      <c r="D224" s="48" t="s">
        <v>48</v>
      </c>
      <c r="E224" s="48" t="s">
        <v>56</v>
      </c>
      <c r="F224" s="48" t="s">
        <v>50</v>
      </c>
      <c r="G224" s="48" t="n">
        <v>3</v>
      </c>
      <c r="H224" s="49" t="n">
        <v>310</v>
      </c>
      <c r="I224" s="49" t="n">
        <f aca="false">G224*H224</f>
        <v>930</v>
      </c>
    </row>
    <row r="225" customFormat="false" ht="15" hidden="false" customHeight="false" outlineLevel="0" collapsed="false">
      <c r="A225" s="47" t="n">
        <v>46157</v>
      </c>
      <c r="B225" s="48" t="n">
        <f aca="false">MONTH(A225)</f>
        <v>5</v>
      </c>
      <c r="C225" s="48" t="s">
        <v>21</v>
      </c>
      <c r="D225" s="48" t="s">
        <v>45</v>
      </c>
      <c r="E225" s="48" t="s">
        <v>52</v>
      </c>
      <c r="F225" s="48" t="s">
        <v>50</v>
      </c>
      <c r="G225" s="48" t="n">
        <v>2</v>
      </c>
      <c r="H225" s="49" t="n">
        <v>420</v>
      </c>
      <c r="I225" s="49" t="n">
        <f aca="false">G225*H225</f>
        <v>840</v>
      </c>
    </row>
    <row r="226" customFormat="false" ht="15" hidden="false" customHeight="false" outlineLevel="0" collapsed="false">
      <c r="A226" s="47" t="n">
        <v>46158</v>
      </c>
      <c r="B226" s="48" t="n">
        <f aca="false">MONTH(A226)</f>
        <v>5</v>
      </c>
      <c r="C226" s="48" t="s">
        <v>21</v>
      </c>
      <c r="D226" s="48" t="s">
        <v>45</v>
      </c>
      <c r="E226" s="48" t="s">
        <v>49</v>
      </c>
      <c r="F226" s="48" t="s">
        <v>50</v>
      </c>
      <c r="G226" s="48" t="n">
        <v>3</v>
      </c>
      <c r="H226" s="49" t="n">
        <v>380</v>
      </c>
      <c r="I226" s="49" t="n">
        <f aca="false">G226*H226</f>
        <v>1140</v>
      </c>
    </row>
    <row r="227" customFormat="false" ht="15" hidden="false" customHeight="false" outlineLevel="0" collapsed="false">
      <c r="A227" s="47" t="n">
        <v>46158</v>
      </c>
      <c r="B227" s="48" t="n">
        <f aca="false">MONTH(A227)</f>
        <v>5</v>
      </c>
      <c r="C227" s="48" t="s">
        <v>21</v>
      </c>
      <c r="D227" s="48" t="s">
        <v>45</v>
      </c>
      <c r="E227" s="48" t="s">
        <v>56</v>
      </c>
      <c r="F227" s="48" t="s">
        <v>50</v>
      </c>
      <c r="G227" s="48" t="n">
        <v>1</v>
      </c>
      <c r="H227" s="49" t="n">
        <v>310</v>
      </c>
      <c r="I227" s="49" t="n">
        <f aca="false">G227*H227</f>
        <v>310</v>
      </c>
    </row>
    <row r="228" customFormat="false" ht="15" hidden="false" customHeight="false" outlineLevel="0" collapsed="false">
      <c r="A228" s="47" t="n">
        <v>46159</v>
      </c>
      <c r="B228" s="48" t="n">
        <f aca="false">MONTH(A228)</f>
        <v>5</v>
      </c>
      <c r="C228" s="48" t="s">
        <v>24</v>
      </c>
      <c r="D228" s="48" t="s">
        <v>48</v>
      </c>
      <c r="E228" s="48" t="s">
        <v>52</v>
      </c>
      <c r="F228" s="48" t="s">
        <v>50</v>
      </c>
      <c r="G228" s="48" t="n">
        <v>1</v>
      </c>
      <c r="H228" s="49" t="n">
        <v>420</v>
      </c>
      <c r="I228" s="49" t="n">
        <f aca="false">G228*H228</f>
        <v>420</v>
      </c>
    </row>
    <row r="229" customFormat="false" ht="15" hidden="false" customHeight="false" outlineLevel="0" collapsed="false">
      <c r="A229" s="47" t="n">
        <v>46160</v>
      </c>
      <c r="B229" s="48" t="n">
        <f aca="false">MONTH(A229)</f>
        <v>5</v>
      </c>
      <c r="C229" s="48" t="s">
        <v>22</v>
      </c>
      <c r="D229" s="48" t="s">
        <v>45</v>
      </c>
      <c r="E229" s="48" t="s">
        <v>58</v>
      </c>
      <c r="F229" s="48" t="s">
        <v>54</v>
      </c>
      <c r="G229" s="48" t="n">
        <v>1</v>
      </c>
      <c r="H229" s="49" t="n">
        <v>2450</v>
      </c>
      <c r="I229" s="49" t="n">
        <f aca="false">G229*H229</f>
        <v>2450</v>
      </c>
    </row>
    <row r="230" customFormat="false" ht="15" hidden="false" customHeight="false" outlineLevel="0" collapsed="false">
      <c r="A230" s="47" t="n">
        <v>46160</v>
      </c>
      <c r="B230" s="48" t="n">
        <f aca="false">MONTH(A230)</f>
        <v>5</v>
      </c>
      <c r="C230" s="48" t="s">
        <v>24</v>
      </c>
      <c r="D230" s="48" t="s">
        <v>48</v>
      </c>
      <c r="E230" s="48" t="s">
        <v>53</v>
      </c>
      <c r="F230" s="48" t="s">
        <v>54</v>
      </c>
      <c r="G230" s="48" t="n">
        <v>2</v>
      </c>
      <c r="H230" s="49" t="n">
        <v>1290</v>
      </c>
      <c r="I230" s="49" t="n">
        <f aca="false">G230*H230</f>
        <v>2580</v>
      </c>
    </row>
    <row r="231" customFormat="false" ht="15" hidden="false" customHeight="false" outlineLevel="0" collapsed="false">
      <c r="A231" s="47" t="n">
        <v>46161</v>
      </c>
      <c r="B231" s="48" t="n">
        <f aca="false">MONTH(A231)</f>
        <v>5</v>
      </c>
      <c r="C231" s="48" t="s">
        <v>20</v>
      </c>
      <c r="D231" s="48" t="s">
        <v>48</v>
      </c>
      <c r="E231" s="48" t="s">
        <v>52</v>
      </c>
      <c r="F231" s="48" t="s">
        <v>50</v>
      </c>
      <c r="G231" s="48" t="n">
        <v>1</v>
      </c>
      <c r="H231" s="49" t="n">
        <v>420</v>
      </c>
      <c r="I231" s="49" t="n">
        <f aca="false">G231*H231</f>
        <v>420</v>
      </c>
    </row>
    <row r="232" customFormat="false" ht="15" hidden="false" customHeight="false" outlineLevel="0" collapsed="false">
      <c r="A232" s="47" t="n">
        <v>46162</v>
      </c>
      <c r="B232" s="48" t="n">
        <f aca="false">MONTH(A232)</f>
        <v>5</v>
      </c>
      <c r="C232" s="48" t="s">
        <v>21</v>
      </c>
      <c r="D232" s="48" t="s">
        <v>45</v>
      </c>
      <c r="E232" s="48" t="s">
        <v>52</v>
      </c>
      <c r="F232" s="48" t="s">
        <v>50</v>
      </c>
      <c r="G232" s="48" t="n">
        <v>3</v>
      </c>
      <c r="H232" s="49" t="n">
        <v>420</v>
      </c>
      <c r="I232" s="49" t="n">
        <f aca="false">G232*H232</f>
        <v>1260</v>
      </c>
    </row>
    <row r="233" customFormat="false" ht="15" hidden="false" customHeight="false" outlineLevel="0" collapsed="false">
      <c r="A233" s="47" t="n">
        <v>46162</v>
      </c>
      <c r="B233" s="48" t="n">
        <f aca="false">MONTH(A233)</f>
        <v>5</v>
      </c>
      <c r="C233" s="48" t="s">
        <v>20</v>
      </c>
      <c r="D233" s="48" t="s">
        <v>48</v>
      </c>
      <c r="E233" s="48" t="s">
        <v>49</v>
      </c>
      <c r="F233" s="48" t="s">
        <v>50</v>
      </c>
      <c r="G233" s="48" t="n">
        <v>1</v>
      </c>
      <c r="H233" s="49" t="n">
        <v>380</v>
      </c>
      <c r="I233" s="49" t="n">
        <f aca="false">G233*H233</f>
        <v>380</v>
      </c>
    </row>
    <row r="234" customFormat="false" ht="15" hidden="false" customHeight="false" outlineLevel="0" collapsed="false">
      <c r="A234" s="47" t="n">
        <v>46163</v>
      </c>
      <c r="B234" s="48" t="n">
        <f aca="false">MONTH(A234)</f>
        <v>5</v>
      </c>
      <c r="C234" s="48" t="s">
        <v>21</v>
      </c>
      <c r="D234" s="48" t="s">
        <v>45</v>
      </c>
      <c r="E234" s="48" t="s">
        <v>57</v>
      </c>
      <c r="F234" s="48" t="s">
        <v>47</v>
      </c>
      <c r="G234" s="48" t="n">
        <v>1</v>
      </c>
      <c r="H234" s="49" t="n">
        <v>2190</v>
      </c>
      <c r="I234" s="49" t="n">
        <f aca="false">G234*H234</f>
        <v>2190</v>
      </c>
    </row>
    <row r="235" customFormat="false" ht="15" hidden="false" customHeight="false" outlineLevel="0" collapsed="false">
      <c r="A235" s="47" t="n">
        <v>46163</v>
      </c>
      <c r="B235" s="48" t="n">
        <f aca="false">MONTH(A235)</f>
        <v>5</v>
      </c>
      <c r="C235" s="48" t="s">
        <v>24</v>
      </c>
      <c r="D235" s="48" t="s">
        <v>48</v>
      </c>
      <c r="E235" s="48" t="s">
        <v>57</v>
      </c>
      <c r="F235" s="48" t="s">
        <v>47</v>
      </c>
      <c r="G235" s="48" t="n">
        <v>1</v>
      </c>
      <c r="H235" s="49" t="n">
        <v>2190</v>
      </c>
      <c r="I235" s="49" t="n">
        <f aca="false">G235*H235</f>
        <v>2190</v>
      </c>
    </row>
    <row r="236" customFormat="false" ht="15" hidden="false" customHeight="false" outlineLevel="0" collapsed="false">
      <c r="A236" s="47" t="n">
        <v>46164</v>
      </c>
      <c r="B236" s="48" t="n">
        <f aca="false">MONTH(A236)</f>
        <v>5</v>
      </c>
      <c r="C236" s="48" t="s">
        <v>20</v>
      </c>
      <c r="D236" s="48" t="s">
        <v>48</v>
      </c>
      <c r="E236" s="48" t="s">
        <v>49</v>
      </c>
      <c r="F236" s="48" t="s">
        <v>50</v>
      </c>
      <c r="G236" s="48" t="n">
        <v>1</v>
      </c>
      <c r="H236" s="49" t="n">
        <v>380</v>
      </c>
      <c r="I236" s="49" t="n">
        <f aca="false">G236*H236</f>
        <v>380</v>
      </c>
    </row>
    <row r="237" customFormat="false" ht="15" hidden="false" customHeight="false" outlineLevel="0" collapsed="false">
      <c r="A237" s="47" t="n">
        <v>46164</v>
      </c>
      <c r="B237" s="48" t="n">
        <f aca="false">MONTH(A237)</f>
        <v>5</v>
      </c>
      <c r="C237" s="48" t="s">
        <v>20</v>
      </c>
      <c r="D237" s="48" t="s">
        <v>48</v>
      </c>
      <c r="E237" s="48" t="s">
        <v>53</v>
      </c>
      <c r="F237" s="48" t="s">
        <v>54</v>
      </c>
      <c r="G237" s="48" t="n">
        <v>1</v>
      </c>
      <c r="H237" s="49" t="n">
        <v>1290</v>
      </c>
      <c r="I237" s="49" t="n">
        <f aca="false">G237*H237</f>
        <v>1290</v>
      </c>
    </row>
    <row r="238" customFormat="false" ht="15" hidden="false" customHeight="false" outlineLevel="0" collapsed="false">
      <c r="A238" s="47" t="n">
        <v>46165</v>
      </c>
      <c r="B238" s="48" t="n">
        <f aca="false">MONTH(A238)</f>
        <v>5</v>
      </c>
      <c r="C238" s="48" t="s">
        <v>22</v>
      </c>
      <c r="D238" s="48" t="s">
        <v>45</v>
      </c>
      <c r="E238" s="48" t="s">
        <v>49</v>
      </c>
      <c r="F238" s="48" t="s">
        <v>50</v>
      </c>
      <c r="G238" s="48" t="n">
        <v>2</v>
      </c>
      <c r="H238" s="49" t="n">
        <v>380</v>
      </c>
      <c r="I238" s="49" t="n">
        <f aca="false">G238*H238</f>
        <v>760</v>
      </c>
    </row>
    <row r="239" customFormat="false" ht="15" hidden="false" customHeight="false" outlineLevel="0" collapsed="false">
      <c r="A239" s="47" t="n">
        <v>46165</v>
      </c>
      <c r="B239" s="48" t="n">
        <f aca="false">MONTH(A239)</f>
        <v>5</v>
      </c>
      <c r="C239" s="48" t="s">
        <v>20</v>
      </c>
      <c r="D239" s="48" t="s">
        <v>48</v>
      </c>
      <c r="E239" s="48" t="s">
        <v>53</v>
      </c>
      <c r="F239" s="48" t="s">
        <v>54</v>
      </c>
      <c r="G239" s="48" t="n">
        <v>2</v>
      </c>
      <c r="H239" s="49" t="n">
        <v>1290</v>
      </c>
      <c r="I239" s="49" t="n">
        <f aca="false">G239*H239</f>
        <v>2580</v>
      </c>
    </row>
    <row r="240" customFormat="false" ht="15" hidden="false" customHeight="false" outlineLevel="0" collapsed="false">
      <c r="A240" s="47" t="n">
        <v>46166</v>
      </c>
      <c r="B240" s="48" t="n">
        <f aca="false">MONTH(A240)</f>
        <v>5</v>
      </c>
      <c r="C240" s="48" t="s">
        <v>23</v>
      </c>
      <c r="D240" s="48" t="s">
        <v>55</v>
      </c>
      <c r="E240" s="48" t="s">
        <v>57</v>
      </c>
      <c r="F240" s="48" t="s">
        <v>47</v>
      </c>
      <c r="G240" s="48" t="n">
        <v>3</v>
      </c>
      <c r="H240" s="49" t="n">
        <v>2190</v>
      </c>
      <c r="I240" s="49" t="n">
        <f aca="false">G240*H240</f>
        <v>6570</v>
      </c>
    </row>
    <row r="241" customFormat="false" ht="15" hidden="false" customHeight="false" outlineLevel="0" collapsed="false">
      <c r="A241" s="47" t="n">
        <v>46167</v>
      </c>
      <c r="B241" s="48" t="n">
        <f aca="false">MONTH(A241)</f>
        <v>5</v>
      </c>
      <c r="C241" s="48" t="s">
        <v>20</v>
      </c>
      <c r="D241" s="48" t="s">
        <v>48</v>
      </c>
      <c r="E241" s="48" t="s">
        <v>52</v>
      </c>
      <c r="F241" s="48" t="s">
        <v>50</v>
      </c>
      <c r="G241" s="48" t="n">
        <v>4</v>
      </c>
      <c r="H241" s="49" t="n">
        <v>420</v>
      </c>
      <c r="I241" s="49" t="n">
        <f aca="false">G241*H241</f>
        <v>1680</v>
      </c>
    </row>
    <row r="242" customFormat="false" ht="15" hidden="false" customHeight="false" outlineLevel="0" collapsed="false">
      <c r="A242" s="47" t="n">
        <v>46167</v>
      </c>
      <c r="B242" s="48" t="n">
        <f aca="false">MONTH(A242)</f>
        <v>5</v>
      </c>
      <c r="C242" s="48" t="s">
        <v>24</v>
      </c>
      <c r="D242" s="48" t="s">
        <v>48</v>
      </c>
      <c r="E242" s="48" t="s">
        <v>49</v>
      </c>
      <c r="F242" s="48" t="s">
        <v>50</v>
      </c>
      <c r="G242" s="48" t="n">
        <v>1</v>
      </c>
      <c r="H242" s="49" t="n">
        <v>380</v>
      </c>
      <c r="I242" s="49" t="n">
        <f aca="false">G242*H242</f>
        <v>380</v>
      </c>
    </row>
    <row r="243" customFormat="false" ht="15" hidden="false" customHeight="false" outlineLevel="0" collapsed="false">
      <c r="A243" s="47" t="n">
        <v>46167</v>
      </c>
      <c r="B243" s="48" t="n">
        <f aca="false">MONTH(A243)</f>
        <v>5</v>
      </c>
      <c r="C243" s="48" t="s">
        <v>22</v>
      </c>
      <c r="D243" s="48" t="s">
        <v>45</v>
      </c>
      <c r="E243" s="48" t="s">
        <v>57</v>
      </c>
      <c r="F243" s="48" t="s">
        <v>47</v>
      </c>
      <c r="G243" s="48" t="n">
        <v>1</v>
      </c>
      <c r="H243" s="49" t="n">
        <v>2190</v>
      </c>
      <c r="I243" s="49" t="n">
        <f aca="false">G243*H243</f>
        <v>2190</v>
      </c>
    </row>
    <row r="244" customFormat="false" ht="15" hidden="false" customHeight="false" outlineLevel="0" collapsed="false">
      <c r="A244" s="47" t="n">
        <v>46168</v>
      </c>
      <c r="B244" s="48" t="n">
        <f aca="false">MONTH(A244)</f>
        <v>5</v>
      </c>
      <c r="C244" s="48" t="s">
        <v>20</v>
      </c>
      <c r="D244" s="48" t="s">
        <v>48</v>
      </c>
      <c r="E244" s="48" t="s">
        <v>52</v>
      </c>
      <c r="F244" s="48" t="s">
        <v>50</v>
      </c>
      <c r="G244" s="48" t="n">
        <v>1</v>
      </c>
      <c r="H244" s="49" t="n">
        <v>420</v>
      </c>
      <c r="I244" s="49" t="n">
        <f aca="false">G244*H244</f>
        <v>420</v>
      </c>
    </row>
    <row r="245" customFormat="false" ht="15" hidden="false" customHeight="false" outlineLevel="0" collapsed="false">
      <c r="A245" s="47" t="n">
        <v>46168</v>
      </c>
      <c r="B245" s="48" t="n">
        <f aca="false">MONTH(A245)</f>
        <v>5</v>
      </c>
      <c r="C245" s="48" t="s">
        <v>24</v>
      </c>
      <c r="D245" s="48" t="s">
        <v>48</v>
      </c>
      <c r="E245" s="48" t="s">
        <v>52</v>
      </c>
      <c r="F245" s="48" t="s">
        <v>50</v>
      </c>
      <c r="G245" s="48" t="n">
        <v>2</v>
      </c>
      <c r="H245" s="49" t="n">
        <v>420</v>
      </c>
      <c r="I245" s="49" t="n">
        <f aca="false">G245*H245</f>
        <v>840</v>
      </c>
    </row>
    <row r="246" customFormat="false" ht="15" hidden="false" customHeight="false" outlineLevel="0" collapsed="false">
      <c r="A246" s="47" t="n">
        <v>46168</v>
      </c>
      <c r="B246" s="48" t="n">
        <f aca="false">MONTH(A246)</f>
        <v>5</v>
      </c>
      <c r="C246" s="48" t="s">
        <v>20</v>
      </c>
      <c r="D246" s="48" t="s">
        <v>48</v>
      </c>
      <c r="E246" s="48" t="s">
        <v>56</v>
      </c>
      <c r="F246" s="48" t="s">
        <v>50</v>
      </c>
      <c r="G246" s="48" t="n">
        <v>3</v>
      </c>
      <c r="H246" s="49" t="n">
        <v>310</v>
      </c>
      <c r="I246" s="49" t="n">
        <f aca="false">G246*H246</f>
        <v>930</v>
      </c>
    </row>
    <row r="247" customFormat="false" ht="15" hidden="false" customHeight="false" outlineLevel="0" collapsed="false">
      <c r="A247" s="47" t="n">
        <v>46168</v>
      </c>
      <c r="B247" s="48" t="n">
        <f aca="false">MONTH(A247)</f>
        <v>5</v>
      </c>
      <c r="C247" s="48" t="s">
        <v>21</v>
      </c>
      <c r="D247" s="48" t="s">
        <v>45</v>
      </c>
      <c r="E247" s="48" t="s">
        <v>51</v>
      </c>
      <c r="F247" s="48" t="s">
        <v>50</v>
      </c>
      <c r="G247" s="48" t="n">
        <v>3</v>
      </c>
      <c r="H247" s="49" t="n">
        <v>690</v>
      </c>
      <c r="I247" s="49" t="n">
        <f aca="false">G247*H247</f>
        <v>2070</v>
      </c>
    </row>
    <row r="248" customFormat="false" ht="15" hidden="false" customHeight="false" outlineLevel="0" collapsed="false">
      <c r="A248" s="47" t="n">
        <v>46168</v>
      </c>
      <c r="B248" s="48" t="n">
        <f aca="false">MONTH(A248)</f>
        <v>5</v>
      </c>
      <c r="C248" s="48" t="s">
        <v>20</v>
      </c>
      <c r="D248" s="48" t="s">
        <v>48</v>
      </c>
      <c r="E248" s="48" t="s">
        <v>56</v>
      </c>
      <c r="F248" s="48" t="s">
        <v>50</v>
      </c>
      <c r="G248" s="48" t="n">
        <v>3</v>
      </c>
      <c r="H248" s="49" t="n">
        <v>310</v>
      </c>
      <c r="I248" s="49" t="n">
        <f aca="false">G248*H248</f>
        <v>930</v>
      </c>
    </row>
    <row r="249" customFormat="false" ht="15" hidden="false" customHeight="false" outlineLevel="0" collapsed="false">
      <c r="A249" s="47" t="n">
        <v>46169</v>
      </c>
      <c r="B249" s="48" t="n">
        <f aca="false">MONTH(A249)</f>
        <v>5</v>
      </c>
      <c r="C249" s="48" t="s">
        <v>23</v>
      </c>
      <c r="D249" s="48" t="s">
        <v>55</v>
      </c>
      <c r="E249" s="48" t="s">
        <v>58</v>
      </c>
      <c r="F249" s="48" t="s">
        <v>54</v>
      </c>
      <c r="G249" s="48" t="n">
        <v>1</v>
      </c>
      <c r="H249" s="49" t="n">
        <v>2450</v>
      </c>
      <c r="I249" s="49" t="n">
        <f aca="false">G249*H249</f>
        <v>2450</v>
      </c>
    </row>
    <row r="250" customFormat="false" ht="15" hidden="false" customHeight="false" outlineLevel="0" collapsed="false">
      <c r="A250" s="47" t="n">
        <v>46170</v>
      </c>
      <c r="B250" s="48" t="n">
        <f aca="false">MONTH(A250)</f>
        <v>5</v>
      </c>
      <c r="C250" s="48" t="s">
        <v>24</v>
      </c>
      <c r="D250" s="48" t="s">
        <v>48</v>
      </c>
      <c r="E250" s="48" t="s">
        <v>52</v>
      </c>
      <c r="F250" s="48" t="s">
        <v>50</v>
      </c>
      <c r="G250" s="48" t="n">
        <v>1</v>
      </c>
      <c r="H250" s="49" t="n">
        <v>420</v>
      </c>
      <c r="I250" s="49" t="n">
        <f aca="false">G250*H250</f>
        <v>420</v>
      </c>
    </row>
    <row r="251" customFormat="false" ht="15" hidden="false" customHeight="false" outlineLevel="0" collapsed="false">
      <c r="A251" s="47" t="n">
        <v>46170</v>
      </c>
      <c r="B251" s="48" t="n">
        <f aca="false">MONTH(A251)</f>
        <v>5</v>
      </c>
      <c r="C251" s="48" t="s">
        <v>23</v>
      </c>
      <c r="D251" s="48" t="s">
        <v>55</v>
      </c>
      <c r="E251" s="48" t="s">
        <v>57</v>
      </c>
      <c r="F251" s="48" t="s">
        <v>47</v>
      </c>
      <c r="G251" s="48" t="n">
        <v>1</v>
      </c>
      <c r="H251" s="49" t="n">
        <v>2190</v>
      </c>
      <c r="I251" s="49" t="n">
        <f aca="false">G251*H251</f>
        <v>2190</v>
      </c>
    </row>
    <row r="252" customFormat="false" ht="15" hidden="false" customHeight="false" outlineLevel="0" collapsed="false">
      <c r="A252" s="47" t="n">
        <v>46170</v>
      </c>
      <c r="B252" s="48" t="n">
        <f aca="false">MONTH(A252)</f>
        <v>5</v>
      </c>
      <c r="C252" s="48" t="s">
        <v>23</v>
      </c>
      <c r="D252" s="48" t="s">
        <v>55</v>
      </c>
      <c r="E252" s="48" t="s">
        <v>57</v>
      </c>
      <c r="F252" s="48" t="s">
        <v>47</v>
      </c>
      <c r="G252" s="48" t="n">
        <v>3</v>
      </c>
      <c r="H252" s="49" t="n">
        <v>2190</v>
      </c>
      <c r="I252" s="49" t="n">
        <f aca="false">G252*H252</f>
        <v>6570</v>
      </c>
    </row>
    <row r="253" customFormat="false" ht="15" hidden="false" customHeight="false" outlineLevel="0" collapsed="false">
      <c r="A253" s="47" t="n">
        <v>46174</v>
      </c>
      <c r="B253" s="48" t="n">
        <f aca="false">MONTH(A253)</f>
        <v>6</v>
      </c>
      <c r="C253" s="48" t="s">
        <v>21</v>
      </c>
      <c r="D253" s="48" t="s">
        <v>45</v>
      </c>
      <c r="E253" s="48" t="s">
        <v>51</v>
      </c>
      <c r="F253" s="48" t="s">
        <v>50</v>
      </c>
      <c r="G253" s="48" t="n">
        <v>3</v>
      </c>
      <c r="H253" s="49" t="n">
        <v>690</v>
      </c>
      <c r="I253" s="49" t="n">
        <f aca="false">G253*H253</f>
        <v>2070</v>
      </c>
    </row>
    <row r="254" customFormat="false" ht="15" hidden="false" customHeight="false" outlineLevel="0" collapsed="false">
      <c r="A254" s="47" t="n">
        <v>46174</v>
      </c>
      <c r="B254" s="48" t="n">
        <f aca="false">MONTH(A254)</f>
        <v>6</v>
      </c>
      <c r="C254" s="48" t="s">
        <v>23</v>
      </c>
      <c r="D254" s="48" t="s">
        <v>55</v>
      </c>
      <c r="E254" s="48" t="s">
        <v>52</v>
      </c>
      <c r="F254" s="48" t="s">
        <v>50</v>
      </c>
      <c r="G254" s="48" t="n">
        <v>1</v>
      </c>
      <c r="H254" s="49" t="n">
        <v>420</v>
      </c>
      <c r="I254" s="49" t="n">
        <f aca="false">G254*H254</f>
        <v>420</v>
      </c>
    </row>
    <row r="255" customFormat="false" ht="15" hidden="false" customHeight="false" outlineLevel="0" collapsed="false">
      <c r="A255" s="47" t="n">
        <v>46175</v>
      </c>
      <c r="B255" s="48" t="n">
        <f aca="false">MONTH(A255)</f>
        <v>6</v>
      </c>
      <c r="C255" s="48" t="s">
        <v>21</v>
      </c>
      <c r="D255" s="48" t="s">
        <v>45</v>
      </c>
      <c r="E255" s="48" t="s">
        <v>46</v>
      </c>
      <c r="F255" s="48" t="s">
        <v>47</v>
      </c>
      <c r="G255" s="48" t="n">
        <v>1</v>
      </c>
      <c r="H255" s="49" t="n">
        <v>4890</v>
      </c>
      <c r="I255" s="49" t="n">
        <f aca="false">G255*H255</f>
        <v>4890</v>
      </c>
    </row>
    <row r="256" customFormat="false" ht="15" hidden="false" customHeight="false" outlineLevel="0" collapsed="false">
      <c r="A256" s="47" t="n">
        <v>46175</v>
      </c>
      <c r="B256" s="48" t="n">
        <f aca="false">MONTH(A256)</f>
        <v>6</v>
      </c>
      <c r="C256" s="48" t="s">
        <v>21</v>
      </c>
      <c r="D256" s="48" t="s">
        <v>45</v>
      </c>
      <c r="E256" s="48" t="s">
        <v>52</v>
      </c>
      <c r="F256" s="48" t="s">
        <v>50</v>
      </c>
      <c r="G256" s="48" t="n">
        <v>1</v>
      </c>
      <c r="H256" s="49" t="n">
        <v>420</v>
      </c>
      <c r="I256" s="49" t="n">
        <f aca="false">G256*H256</f>
        <v>420</v>
      </c>
    </row>
    <row r="257" customFormat="false" ht="15" hidden="false" customHeight="false" outlineLevel="0" collapsed="false">
      <c r="A257" s="47" t="n">
        <v>46177</v>
      </c>
      <c r="B257" s="48" t="n">
        <f aca="false">MONTH(A257)</f>
        <v>6</v>
      </c>
      <c r="C257" s="48" t="s">
        <v>24</v>
      </c>
      <c r="D257" s="48" t="s">
        <v>48</v>
      </c>
      <c r="E257" s="48" t="s">
        <v>52</v>
      </c>
      <c r="F257" s="48" t="s">
        <v>50</v>
      </c>
      <c r="G257" s="48" t="n">
        <v>4</v>
      </c>
      <c r="H257" s="49" t="n">
        <v>420</v>
      </c>
      <c r="I257" s="49" t="n">
        <f aca="false">G257*H257</f>
        <v>1680</v>
      </c>
    </row>
    <row r="258" customFormat="false" ht="15" hidden="false" customHeight="false" outlineLevel="0" collapsed="false">
      <c r="A258" s="47" t="n">
        <v>46177</v>
      </c>
      <c r="B258" s="48" t="n">
        <f aca="false">MONTH(A258)</f>
        <v>6</v>
      </c>
      <c r="C258" s="48" t="s">
        <v>23</v>
      </c>
      <c r="D258" s="48" t="s">
        <v>55</v>
      </c>
      <c r="E258" s="48" t="s">
        <v>49</v>
      </c>
      <c r="F258" s="48" t="s">
        <v>50</v>
      </c>
      <c r="G258" s="48" t="n">
        <v>2</v>
      </c>
      <c r="H258" s="49" t="n">
        <v>380</v>
      </c>
      <c r="I258" s="49" t="n">
        <f aca="false">G258*H258</f>
        <v>760</v>
      </c>
    </row>
    <row r="259" customFormat="false" ht="15" hidden="false" customHeight="false" outlineLevel="0" collapsed="false">
      <c r="A259" s="47" t="n">
        <v>46178</v>
      </c>
      <c r="B259" s="48" t="n">
        <f aca="false">MONTH(A259)</f>
        <v>6</v>
      </c>
      <c r="C259" s="48" t="s">
        <v>21</v>
      </c>
      <c r="D259" s="48" t="s">
        <v>45</v>
      </c>
      <c r="E259" s="48" t="s">
        <v>58</v>
      </c>
      <c r="F259" s="48" t="s">
        <v>54</v>
      </c>
      <c r="G259" s="48" t="n">
        <v>1</v>
      </c>
      <c r="H259" s="49" t="n">
        <v>2450</v>
      </c>
      <c r="I259" s="49" t="n">
        <f aca="false">G259*H259</f>
        <v>2450</v>
      </c>
    </row>
    <row r="260" customFormat="false" ht="15" hidden="false" customHeight="false" outlineLevel="0" collapsed="false">
      <c r="A260" s="47" t="n">
        <v>46179</v>
      </c>
      <c r="B260" s="48" t="n">
        <f aca="false">MONTH(A260)</f>
        <v>6</v>
      </c>
      <c r="C260" s="48" t="s">
        <v>22</v>
      </c>
      <c r="D260" s="48" t="s">
        <v>45</v>
      </c>
      <c r="E260" s="48" t="s">
        <v>49</v>
      </c>
      <c r="F260" s="48" t="s">
        <v>50</v>
      </c>
      <c r="G260" s="48" t="n">
        <v>2</v>
      </c>
      <c r="H260" s="49" t="n">
        <v>380</v>
      </c>
      <c r="I260" s="49" t="n">
        <f aca="false">G260*H260</f>
        <v>760</v>
      </c>
    </row>
    <row r="261" customFormat="false" ht="15" hidden="false" customHeight="false" outlineLevel="0" collapsed="false">
      <c r="A261" s="47" t="n">
        <v>46179</v>
      </c>
      <c r="B261" s="48" t="n">
        <f aca="false">MONTH(A261)</f>
        <v>6</v>
      </c>
      <c r="C261" s="48" t="s">
        <v>23</v>
      </c>
      <c r="D261" s="48" t="s">
        <v>55</v>
      </c>
      <c r="E261" s="48" t="s">
        <v>49</v>
      </c>
      <c r="F261" s="48" t="s">
        <v>50</v>
      </c>
      <c r="G261" s="48" t="n">
        <v>1</v>
      </c>
      <c r="H261" s="49" t="n">
        <v>380</v>
      </c>
      <c r="I261" s="49" t="n">
        <f aca="false">G261*H261</f>
        <v>380</v>
      </c>
    </row>
    <row r="262" customFormat="false" ht="15" hidden="false" customHeight="false" outlineLevel="0" collapsed="false">
      <c r="A262" s="47" t="n">
        <v>46180</v>
      </c>
      <c r="B262" s="48" t="n">
        <f aca="false">MONTH(A262)</f>
        <v>6</v>
      </c>
      <c r="C262" s="48" t="s">
        <v>22</v>
      </c>
      <c r="D262" s="48" t="s">
        <v>45</v>
      </c>
      <c r="E262" s="48" t="s">
        <v>52</v>
      </c>
      <c r="F262" s="48" t="s">
        <v>50</v>
      </c>
      <c r="G262" s="48" t="n">
        <v>5</v>
      </c>
      <c r="H262" s="49" t="n">
        <v>420</v>
      </c>
      <c r="I262" s="49" t="n">
        <f aca="false">G262*H262</f>
        <v>2100</v>
      </c>
    </row>
    <row r="263" customFormat="false" ht="15" hidden="false" customHeight="false" outlineLevel="0" collapsed="false">
      <c r="A263" s="47" t="n">
        <v>46180</v>
      </c>
      <c r="B263" s="48" t="n">
        <f aca="false">MONTH(A263)</f>
        <v>6</v>
      </c>
      <c r="C263" s="48" t="s">
        <v>20</v>
      </c>
      <c r="D263" s="48" t="s">
        <v>48</v>
      </c>
      <c r="E263" s="48" t="s">
        <v>52</v>
      </c>
      <c r="F263" s="48" t="s">
        <v>50</v>
      </c>
      <c r="G263" s="48" t="n">
        <v>5</v>
      </c>
      <c r="H263" s="49" t="n">
        <v>420</v>
      </c>
      <c r="I263" s="49" t="n">
        <f aca="false">G263*H263</f>
        <v>2100</v>
      </c>
    </row>
    <row r="264" customFormat="false" ht="15" hidden="false" customHeight="false" outlineLevel="0" collapsed="false">
      <c r="A264" s="47" t="n">
        <v>46181</v>
      </c>
      <c r="B264" s="48" t="n">
        <f aca="false">MONTH(A264)</f>
        <v>6</v>
      </c>
      <c r="C264" s="48" t="s">
        <v>20</v>
      </c>
      <c r="D264" s="48" t="s">
        <v>48</v>
      </c>
      <c r="E264" s="48" t="s">
        <v>49</v>
      </c>
      <c r="F264" s="48" t="s">
        <v>50</v>
      </c>
      <c r="G264" s="48" t="n">
        <v>2</v>
      </c>
      <c r="H264" s="49" t="n">
        <v>380</v>
      </c>
      <c r="I264" s="49" t="n">
        <f aca="false">G264*H264</f>
        <v>760</v>
      </c>
    </row>
    <row r="265" customFormat="false" ht="15" hidden="false" customHeight="false" outlineLevel="0" collapsed="false">
      <c r="A265" s="47" t="n">
        <v>46182</v>
      </c>
      <c r="B265" s="48" t="n">
        <f aca="false">MONTH(A265)</f>
        <v>6</v>
      </c>
      <c r="C265" s="48" t="s">
        <v>20</v>
      </c>
      <c r="D265" s="48" t="s">
        <v>48</v>
      </c>
      <c r="E265" s="48" t="s">
        <v>49</v>
      </c>
      <c r="F265" s="48" t="s">
        <v>50</v>
      </c>
      <c r="G265" s="48" t="n">
        <v>3</v>
      </c>
      <c r="H265" s="49" t="n">
        <v>380</v>
      </c>
      <c r="I265" s="49" t="n">
        <f aca="false">G265*H265</f>
        <v>1140</v>
      </c>
    </row>
    <row r="266" customFormat="false" ht="15" hidden="false" customHeight="false" outlineLevel="0" collapsed="false">
      <c r="A266" s="47" t="n">
        <v>46183</v>
      </c>
      <c r="B266" s="48" t="n">
        <f aca="false">MONTH(A266)</f>
        <v>6</v>
      </c>
      <c r="C266" s="48" t="s">
        <v>24</v>
      </c>
      <c r="D266" s="48" t="s">
        <v>48</v>
      </c>
      <c r="E266" s="48" t="s">
        <v>52</v>
      </c>
      <c r="F266" s="48" t="s">
        <v>50</v>
      </c>
      <c r="G266" s="48" t="n">
        <v>3</v>
      </c>
      <c r="H266" s="49" t="n">
        <v>420</v>
      </c>
      <c r="I266" s="49" t="n">
        <f aca="false">G266*H266</f>
        <v>1260</v>
      </c>
    </row>
    <row r="267" customFormat="false" ht="15" hidden="false" customHeight="false" outlineLevel="0" collapsed="false">
      <c r="A267" s="47" t="n">
        <v>46183</v>
      </c>
      <c r="B267" s="48" t="n">
        <f aca="false">MONTH(A267)</f>
        <v>6</v>
      </c>
      <c r="C267" s="48" t="s">
        <v>20</v>
      </c>
      <c r="D267" s="48" t="s">
        <v>48</v>
      </c>
      <c r="E267" s="48" t="s">
        <v>53</v>
      </c>
      <c r="F267" s="48" t="s">
        <v>54</v>
      </c>
      <c r="G267" s="48" t="n">
        <v>1</v>
      </c>
      <c r="H267" s="49" t="n">
        <v>1290</v>
      </c>
      <c r="I267" s="49" t="n">
        <f aca="false">G267*H267</f>
        <v>1290</v>
      </c>
    </row>
    <row r="268" customFormat="false" ht="15" hidden="false" customHeight="false" outlineLevel="0" collapsed="false">
      <c r="A268" s="47" t="n">
        <v>46184</v>
      </c>
      <c r="B268" s="48" t="n">
        <f aca="false">MONTH(A268)</f>
        <v>6</v>
      </c>
      <c r="C268" s="48" t="s">
        <v>20</v>
      </c>
      <c r="D268" s="48" t="s">
        <v>48</v>
      </c>
      <c r="E268" s="48" t="s">
        <v>53</v>
      </c>
      <c r="F268" s="48" t="s">
        <v>54</v>
      </c>
      <c r="G268" s="48" t="n">
        <v>1</v>
      </c>
      <c r="H268" s="49" t="n">
        <v>1290</v>
      </c>
      <c r="I268" s="49" t="n">
        <f aca="false">G268*H268</f>
        <v>1290</v>
      </c>
    </row>
    <row r="269" customFormat="false" ht="15" hidden="false" customHeight="false" outlineLevel="0" collapsed="false">
      <c r="A269" s="47" t="n">
        <v>46184</v>
      </c>
      <c r="B269" s="48" t="n">
        <f aca="false">MONTH(A269)</f>
        <v>6</v>
      </c>
      <c r="C269" s="48" t="s">
        <v>21</v>
      </c>
      <c r="D269" s="48" t="s">
        <v>45</v>
      </c>
      <c r="E269" s="48" t="s">
        <v>58</v>
      </c>
      <c r="F269" s="48" t="s">
        <v>54</v>
      </c>
      <c r="G269" s="48" t="n">
        <v>2</v>
      </c>
      <c r="H269" s="49" t="n">
        <v>2450</v>
      </c>
      <c r="I269" s="49" t="n">
        <f aca="false">G269*H269</f>
        <v>4900</v>
      </c>
    </row>
    <row r="270" customFormat="false" ht="15" hidden="false" customHeight="false" outlineLevel="0" collapsed="false">
      <c r="A270" s="47" t="n">
        <v>46185</v>
      </c>
      <c r="B270" s="48" t="n">
        <f aca="false">MONTH(A270)</f>
        <v>6</v>
      </c>
      <c r="C270" s="48" t="s">
        <v>24</v>
      </c>
      <c r="D270" s="48" t="s">
        <v>48</v>
      </c>
      <c r="E270" s="48" t="s">
        <v>52</v>
      </c>
      <c r="F270" s="48" t="s">
        <v>50</v>
      </c>
      <c r="G270" s="48" t="n">
        <v>2</v>
      </c>
      <c r="H270" s="49" t="n">
        <v>420</v>
      </c>
      <c r="I270" s="49" t="n">
        <f aca="false">G270*H270</f>
        <v>840</v>
      </c>
    </row>
    <row r="271" customFormat="false" ht="15" hidden="false" customHeight="false" outlineLevel="0" collapsed="false">
      <c r="A271" s="47" t="n">
        <v>46185</v>
      </c>
      <c r="B271" s="48" t="n">
        <f aca="false">MONTH(A271)</f>
        <v>6</v>
      </c>
      <c r="C271" s="48" t="s">
        <v>20</v>
      </c>
      <c r="D271" s="48" t="s">
        <v>48</v>
      </c>
      <c r="E271" s="48" t="s">
        <v>49</v>
      </c>
      <c r="F271" s="48" t="s">
        <v>50</v>
      </c>
      <c r="G271" s="48" t="n">
        <v>1</v>
      </c>
      <c r="H271" s="49" t="n">
        <v>380</v>
      </c>
      <c r="I271" s="49" t="n">
        <f aca="false">G271*H271</f>
        <v>380</v>
      </c>
    </row>
    <row r="272" customFormat="false" ht="15" hidden="false" customHeight="false" outlineLevel="0" collapsed="false">
      <c r="A272" s="47" t="n">
        <v>46185</v>
      </c>
      <c r="B272" s="48" t="n">
        <f aca="false">MONTH(A272)</f>
        <v>6</v>
      </c>
      <c r="C272" s="48" t="s">
        <v>20</v>
      </c>
      <c r="D272" s="48" t="s">
        <v>48</v>
      </c>
      <c r="E272" s="48" t="s">
        <v>49</v>
      </c>
      <c r="F272" s="48" t="s">
        <v>50</v>
      </c>
      <c r="G272" s="48" t="n">
        <v>4</v>
      </c>
      <c r="H272" s="49" t="n">
        <v>380</v>
      </c>
      <c r="I272" s="49" t="n">
        <f aca="false">G272*H272</f>
        <v>1520</v>
      </c>
    </row>
    <row r="273" customFormat="false" ht="15" hidden="false" customHeight="false" outlineLevel="0" collapsed="false">
      <c r="A273" s="47" t="n">
        <v>46185</v>
      </c>
      <c r="B273" s="48" t="n">
        <f aca="false">MONTH(A273)</f>
        <v>6</v>
      </c>
      <c r="C273" s="48" t="s">
        <v>23</v>
      </c>
      <c r="D273" s="48" t="s">
        <v>55</v>
      </c>
      <c r="E273" s="48" t="s">
        <v>49</v>
      </c>
      <c r="F273" s="48" t="s">
        <v>50</v>
      </c>
      <c r="G273" s="48" t="n">
        <v>3</v>
      </c>
      <c r="H273" s="49" t="n">
        <v>380</v>
      </c>
      <c r="I273" s="49" t="n">
        <f aca="false">G273*H273</f>
        <v>1140</v>
      </c>
    </row>
    <row r="274" customFormat="false" ht="15" hidden="false" customHeight="false" outlineLevel="0" collapsed="false">
      <c r="A274" s="47" t="n">
        <v>46186</v>
      </c>
      <c r="B274" s="48" t="n">
        <f aca="false">MONTH(A274)</f>
        <v>6</v>
      </c>
      <c r="C274" s="48" t="s">
        <v>24</v>
      </c>
      <c r="D274" s="48" t="s">
        <v>48</v>
      </c>
      <c r="E274" s="48" t="s">
        <v>51</v>
      </c>
      <c r="F274" s="48" t="s">
        <v>50</v>
      </c>
      <c r="G274" s="48" t="n">
        <v>1</v>
      </c>
      <c r="H274" s="49" t="n">
        <v>690</v>
      </c>
      <c r="I274" s="49" t="n">
        <f aca="false">G274*H274</f>
        <v>690</v>
      </c>
    </row>
    <row r="275" customFormat="false" ht="15" hidden="false" customHeight="false" outlineLevel="0" collapsed="false">
      <c r="A275" s="47" t="n">
        <v>46186</v>
      </c>
      <c r="B275" s="48" t="n">
        <f aca="false">MONTH(A275)</f>
        <v>6</v>
      </c>
      <c r="C275" s="48" t="s">
        <v>23</v>
      </c>
      <c r="D275" s="48" t="s">
        <v>55</v>
      </c>
      <c r="E275" s="48" t="s">
        <v>49</v>
      </c>
      <c r="F275" s="48" t="s">
        <v>50</v>
      </c>
      <c r="G275" s="48" t="n">
        <v>2</v>
      </c>
      <c r="H275" s="49" t="n">
        <v>380</v>
      </c>
      <c r="I275" s="49" t="n">
        <f aca="false">G275*H275</f>
        <v>760</v>
      </c>
    </row>
    <row r="276" customFormat="false" ht="15" hidden="false" customHeight="false" outlineLevel="0" collapsed="false">
      <c r="A276" s="47" t="n">
        <v>46186</v>
      </c>
      <c r="B276" s="48" t="n">
        <f aca="false">MONTH(A276)</f>
        <v>6</v>
      </c>
      <c r="C276" s="48" t="s">
        <v>21</v>
      </c>
      <c r="D276" s="48" t="s">
        <v>45</v>
      </c>
      <c r="E276" s="48" t="s">
        <v>57</v>
      </c>
      <c r="F276" s="48" t="s">
        <v>47</v>
      </c>
      <c r="G276" s="48" t="n">
        <v>1</v>
      </c>
      <c r="H276" s="49" t="n">
        <v>2190</v>
      </c>
      <c r="I276" s="49" t="n">
        <f aca="false">G276*H276</f>
        <v>2190</v>
      </c>
    </row>
    <row r="277" customFormat="false" ht="15" hidden="false" customHeight="false" outlineLevel="0" collapsed="false">
      <c r="A277" s="47" t="n">
        <v>46186</v>
      </c>
      <c r="B277" s="48" t="n">
        <f aca="false">MONTH(A277)</f>
        <v>6</v>
      </c>
      <c r="C277" s="48" t="s">
        <v>23</v>
      </c>
      <c r="D277" s="48" t="s">
        <v>55</v>
      </c>
      <c r="E277" s="48" t="s">
        <v>49</v>
      </c>
      <c r="F277" s="48" t="s">
        <v>50</v>
      </c>
      <c r="G277" s="48" t="n">
        <v>5</v>
      </c>
      <c r="H277" s="49" t="n">
        <v>380</v>
      </c>
      <c r="I277" s="49" t="n">
        <f aca="false">G277*H277</f>
        <v>1900</v>
      </c>
    </row>
    <row r="278" customFormat="false" ht="15" hidden="false" customHeight="false" outlineLevel="0" collapsed="false">
      <c r="A278" s="47" t="n">
        <v>46186</v>
      </c>
      <c r="B278" s="48" t="n">
        <f aca="false">MONTH(A278)</f>
        <v>6</v>
      </c>
      <c r="C278" s="48" t="s">
        <v>22</v>
      </c>
      <c r="D278" s="48" t="s">
        <v>45</v>
      </c>
      <c r="E278" s="48" t="s">
        <v>51</v>
      </c>
      <c r="F278" s="48" t="s">
        <v>50</v>
      </c>
      <c r="G278" s="48" t="n">
        <v>2</v>
      </c>
      <c r="H278" s="49" t="n">
        <v>690</v>
      </c>
      <c r="I278" s="49" t="n">
        <f aca="false">G278*H278</f>
        <v>1380</v>
      </c>
    </row>
    <row r="279" customFormat="false" ht="15" hidden="false" customHeight="false" outlineLevel="0" collapsed="false">
      <c r="A279" s="47" t="n">
        <v>46187</v>
      </c>
      <c r="B279" s="48" t="n">
        <f aca="false">MONTH(A279)</f>
        <v>6</v>
      </c>
      <c r="C279" s="48" t="s">
        <v>22</v>
      </c>
      <c r="D279" s="48" t="s">
        <v>45</v>
      </c>
      <c r="E279" s="48" t="s">
        <v>51</v>
      </c>
      <c r="F279" s="48" t="s">
        <v>50</v>
      </c>
      <c r="G279" s="48" t="n">
        <v>4</v>
      </c>
      <c r="H279" s="49" t="n">
        <v>690</v>
      </c>
      <c r="I279" s="49" t="n">
        <f aca="false">G279*H279</f>
        <v>2760</v>
      </c>
    </row>
    <row r="280" customFormat="false" ht="15" hidden="false" customHeight="false" outlineLevel="0" collapsed="false">
      <c r="A280" s="47" t="n">
        <v>46187</v>
      </c>
      <c r="B280" s="48" t="n">
        <f aca="false">MONTH(A280)</f>
        <v>6</v>
      </c>
      <c r="C280" s="48" t="s">
        <v>24</v>
      </c>
      <c r="D280" s="48" t="s">
        <v>48</v>
      </c>
      <c r="E280" s="48" t="s">
        <v>52</v>
      </c>
      <c r="F280" s="48" t="s">
        <v>50</v>
      </c>
      <c r="G280" s="48" t="n">
        <v>3</v>
      </c>
      <c r="H280" s="49" t="n">
        <v>420</v>
      </c>
      <c r="I280" s="49" t="n">
        <f aca="false">G280*H280</f>
        <v>1260</v>
      </c>
    </row>
    <row r="281" customFormat="false" ht="15" hidden="false" customHeight="false" outlineLevel="0" collapsed="false">
      <c r="A281" s="47" t="n">
        <v>46187</v>
      </c>
      <c r="B281" s="48" t="n">
        <f aca="false">MONTH(A281)</f>
        <v>6</v>
      </c>
      <c r="C281" s="48" t="s">
        <v>23</v>
      </c>
      <c r="D281" s="48" t="s">
        <v>55</v>
      </c>
      <c r="E281" s="48" t="s">
        <v>56</v>
      </c>
      <c r="F281" s="48" t="s">
        <v>50</v>
      </c>
      <c r="G281" s="48" t="n">
        <v>2</v>
      </c>
      <c r="H281" s="49" t="n">
        <v>310</v>
      </c>
      <c r="I281" s="49" t="n">
        <f aca="false">G281*H281</f>
        <v>620</v>
      </c>
    </row>
    <row r="282" customFormat="false" ht="15" hidden="false" customHeight="false" outlineLevel="0" collapsed="false">
      <c r="A282" s="47" t="n">
        <v>46187</v>
      </c>
      <c r="B282" s="48" t="n">
        <f aca="false">MONTH(A282)</f>
        <v>6</v>
      </c>
      <c r="C282" s="48" t="s">
        <v>20</v>
      </c>
      <c r="D282" s="48" t="s">
        <v>48</v>
      </c>
      <c r="E282" s="48" t="s">
        <v>52</v>
      </c>
      <c r="F282" s="48" t="s">
        <v>50</v>
      </c>
      <c r="G282" s="48" t="n">
        <v>2</v>
      </c>
      <c r="H282" s="49" t="n">
        <v>420</v>
      </c>
      <c r="I282" s="49" t="n">
        <f aca="false">G282*H282</f>
        <v>840</v>
      </c>
    </row>
    <row r="283" customFormat="false" ht="15" hidden="false" customHeight="false" outlineLevel="0" collapsed="false">
      <c r="A283" s="47" t="n">
        <v>46188</v>
      </c>
      <c r="B283" s="48" t="n">
        <f aca="false">MONTH(A283)</f>
        <v>6</v>
      </c>
      <c r="C283" s="48" t="s">
        <v>20</v>
      </c>
      <c r="D283" s="48" t="s">
        <v>48</v>
      </c>
      <c r="E283" s="48" t="s">
        <v>58</v>
      </c>
      <c r="F283" s="48" t="s">
        <v>54</v>
      </c>
      <c r="G283" s="48" t="n">
        <v>1</v>
      </c>
      <c r="H283" s="49" t="n">
        <v>2450</v>
      </c>
      <c r="I283" s="49" t="n">
        <f aca="false">G283*H283</f>
        <v>2450</v>
      </c>
    </row>
    <row r="284" customFormat="false" ht="15" hidden="false" customHeight="false" outlineLevel="0" collapsed="false">
      <c r="A284" s="47" t="n">
        <v>46188</v>
      </c>
      <c r="B284" s="48" t="n">
        <f aca="false">MONTH(A284)</f>
        <v>6</v>
      </c>
      <c r="C284" s="48" t="s">
        <v>24</v>
      </c>
      <c r="D284" s="48" t="s">
        <v>48</v>
      </c>
      <c r="E284" s="48" t="s">
        <v>52</v>
      </c>
      <c r="F284" s="48" t="s">
        <v>50</v>
      </c>
      <c r="G284" s="48" t="n">
        <v>1</v>
      </c>
      <c r="H284" s="49" t="n">
        <v>420</v>
      </c>
      <c r="I284" s="49" t="n">
        <f aca="false">G284*H284</f>
        <v>420</v>
      </c>
    </row>
    <row r="285" customFormat="false" ht="15" hidden="false" customHeight="false" outlineLevel="0" collapsed="false">
      <c r="A285" s="47" t="n">
        <v>46189</v>
      </c>
      <c r="B285" s="48" t="n">
        <f aca="false">MONTH(A285)</f>
        <v>6</v>
      </c>
      <c r="C285" s="48" t="s">
        <v>24</v>
      </c>
      <c r="D285" s="48" t="s">
        <v>48</v>
      </c>
      <c r="E285" s="48" t="s">
        <v>56</v>
      </c>
      <c r="F285" s="48" t="s">
        <v>50</v>
      </c>
      <c r="G285" s="48" t="n">
        <v>4</v>
      </c>
      <c r="H285" s="49" t="n">
        <v>310</v>
      </c>
      <c r="I285" s="49" t="n">
        <f aca="false">G285*H285</f>
        <v>1240</v>
      </c>
    </row>
    <row r="286" customFormat="false" ht="15" hidden="false" customHeight="false" outlineLevel="0" collapsed="false">
      <c r="A286" s="47" t="n">
        <v>46190</v>
      </c>
      <c r="B286" s="48" t="n">
        <f aca="false">MONTH(A286)</f>
        <v>6</v>
      </c>
      <c r="C286" s="48" t="s">
        <v>24</v>
      </c>
      <c r="D286" s="48" t="s">
        <v>48</v>
      </c>
      <c r="E286" s="48" t="s">
        <v>51</v>
      </c>
      <c r="F286" s="48" t="s">
        <v>50</v>
      </c>
      <c r="G286" s="48" t="n">
        <v>1</v>
      </c>
      <c r="H286" s="49" t="n">
        <v>690</v>
      </c>
      <c r="I286" s="49" t="n">
        <f aca="false">G286*H286</f>
        <v>690</v>
      </c>
    </row>
    <row r="287" customFormat="false" ht="15" hidden="false" customHeight="false" outlineLevel="0" collapsed="false">
      <c r="A287" s="47" t="n">
        <v>46190</v>
      </c>
      <c r="B287" s="48" t="n">
        <f aca="false">MONTH(A287)</f>
        <v>6</v>
      </c>
      <c r="C287" s="48" t="s">
        <v>24</v>
      </c>
      <c r="D287" s="48" t="s">
        <v>48</v>
      </c>
      <c r="E287" s="48" t="s">
        <v>52</v>
      </c>
      <c r="F287" s="48" t="s">
        <v>50</v>
      </c>
      <c r="G287" s="48" t="n">
        <v>2</v>
      </c>
      <c r="H287" s="49" t="n">
        <v>420</v>
      </c>
      <c r="I287" s="49" t="n">
        <f aca="false">G287*H287</f>
        <v>840</v>
      </c>
    </row>
    <row r="288" customFormat="false" ht="15" hidden="false" customHeight="false" outlineLevel="0" collapsed="false">
      <c r="A288" s="47" t="n">
        <v>46190</v>
      </c>
      <c r="B288" s="48" t="n">
        <f aca="false">MONTH(A288)</f>
        <v>6</v>
      </c>
      <c r="C288" s="48" t="s">
        <v>21</v>
      </c>
      <c r="D288" s="48" t="s">
        <v>45</v>
      </c>
      <c r="E288" s="48" t="s">
        <v>51</v>
      </c>
      <c r="F288" s="48" t="s">
        <v>50</v>
      </c>
      <c r="G288" s="48" t="n">
        <v>1</v>
      </c>
      <c r="H288" s="49" t="n">
        <v>690</v>
      </c>
      <c r="I288" s="49" t="n">
        <f aca="false">G288*H288</f>
        <v>690</v>
      </c>
    </row>
    <row r="289" customFormat="false" ht="15" hidden="false" customHeight="false" outlineLevel="0" collapsed="false">
      <c r="A289" s="47" t="n">
        <v>46190</v>
      </c>
      <c r="B289" s="48" t="n">
        <f aca="false">MONTH(A289)</f>
        <v>6</v>
      </c>
      <c r="C289" s="48" t="s">
        <v>22</v>
      </c>
      <c r="D289" s="48" t="s">
        <v>45</v>
      </c>
      <c r="E289" s="48" t="s">
        <v>57</v>
      </c>
      <c r="F289" s="48" t="s">
        <v>47</v>
      </c>
      <c r="G289" s="48" t="n">
        <v>1</v>
      </c>
      <c r="H289" s="49" t="n">
        <v>2190</v>
      </c>
      <c r="I289" s="49" t="n">
        <f aca="false">G289*H289</f>
        <v>2190</v>
      </c>
    </row>
    <row r="290" customFormat="false" ht="15" hidden="false" customHeight="false" outlineLevel="0" collapsed="false">
      <c r="A290" s="47" t="n">
        <v>46191</v>
      </c>
      <c r="B290" s="48" t="n">
        <f aca="false">MONTH(A290)</f>
        <v>6</v>
      </c>
      <c r="C290" s="48" t="s">
        <v>24</v>
      </c>
      <c r="D290" s="48" t="s">
        <v>48</v>
      </c>
      <c r="E290" s="48" t="s">
        <v>52</v>
      </c>
      <c r="F290" s="48" t="s">
        <v>50</v>
      </c>
      <c r="G290" s="48" t="n">
        <v>1</v>
      </c>
      <c r="H290" s="49" t="n">
        <v>420</v>
      </c>
      <c r="I290" s="49" t="n">
        <f aca="false">G290*H290</f>
        <v>420</v>
      </c>
    </row>
    <row r="291" customFormat="false" ht="15" hidden="false" customHeight="false" outlineLevel="0" collapsed="false">
      <c r="A291" s="47" t="n">
        <v>46192</v>
      </c>
      <c r="B291" s="48" t="n">
        <f aca="false">MONTH(A291)</f>
        <v>6</v>
      </c>
      <c r="C291" s="48" t="s">
        <v>20</v>
      </c>
      <c r="D291" s="48" t="s">
        <v>48</v>
      </c>
      <c r="E291" s="48" t="s">
        <v>53</v>
      </c>
      <c r="F291" s="48" t="s">
        <v>54</v>
      </c>
      <c r="G291" s="48" t="n">
        <v>2</v>
      </c>
      <c r="H291" s="49" t="n">
        <v>1290</v>
      </c>
      <c r="I291" s="49" t="n">
        <f aca="false">G291*H291</f>
        <v>2580</v>
      </c>
    </row>
    <row r="292" customFormat="false" ht="15" hidden="false" customHeight="false" outlineLevel="0" collapsed="false">
      <c r="A292" s="47" t="n">
        <v>46192</v>
      </c>
      <c r="B292" s="48" t="n">
        <f aca="false">MONTH(A292)</f>
        <v>6</v>
      </c>
      <c r="C292" s="48" t="s">
        <v>23</v>
      </c>
      <c r="D292" s="48" t="s">
        <v>55</v>
      </c>
      <c r="E292" s="48" t="s">
        <v>53</v>
      </c>
      <c r="F292" s="48" t="s">
        <v>54</v>
      </c>
      <c r="G292" s="48" t="n">
        <v>4</v>
      </c>
      <c r="H292" s="49" t="n">
        <v>1290</v>
      </c>
      <c r="I292" s="49" t="n">
        <f aca="false">G292*H292</f>
        <v>5160</v>
      </c>
    </row>
    <row r="293" customFormat="false" ht="15" hidden="false" customHeight="false" outlineLevel="0" collapsed="false">
      <c r="A293" s="47" t="n">
        <v>46194</v>
      </c>
      <c r="B293" s="48" t="n">
        <f aca="false">MONTH(A293)</f>
        <v>6</v>
      </c>
      <c r="C293" s="48" t="s">
        <v>22</v>
      </c>
      <c r="D293" s="48" t="s">
        <v>45</v>
      </c>
      <c r="E293" s="48" t="s">
        <v>58</v>
      </c>
      <c r="F293" s="48" t="s">
        <v>54</v>
      </c>
      <c r="G293" s="48" t="n">
        <v>3</v>
      </c>
      <c r="H293" s="49" t="n">
        <v>2450</v>
      </c>
      <c r="I293" s="49" t="n">
        <f aca="false">G293*H293</f>
        <v>7350</v>
      </c>
    </row>
    <row r="294" customFormat="false" ht="15" hidden="false" customHeight="false" outlineLevel="0" collapsed="false">
      <c r="A294" s="47" t="n">
        <v>46195</v>
      </c>
      <c r="B294" s="48" t="n">
        <f aca="false">MONTH(A294)</f>
        <v>6</v>
      </c>
      <c r="C294" s="48" t="s">
        <v>22</v>
      </c>
      <c r="D294" s="48" t="s">
        <v>45</v>
      </c>
      <c r="E294" s="48" t="s">
        <v>46</v>
      </c>
      <c r="F294" s="48" t="s">
        <v>47</v>
      </c>
      <c r="G294" s="48" t="n">
        <v>1</v>
      </c>
      <c r="H294" s="49" t="n">
        <v>4890</v>
      </c>
      <c r="I294" s="49" t="n">
        <f aca="false">G294*H294</f>
        <v>4890</v>
      </c>
    </row>
    <row r="295" customFormat="false" ht="15" hidden="false" customHeight="false" outlineLevel="0" collapsed="false">
      <c r="A295" s="47" t="n">
        <v>46195</v>
      </c>
      <c r="B295" s="48" t="n">
        <f aca="false">MONTH(A295)</f>
        <v>6</v>
      </c>
      <c r="C295" s="48" t="s">
        <v>24</v>
      </c>
      <c r="D295" s="48" t="s">
        <v>48</v>
      </c>
      <c r="E295" s="48" t="s">
        <v>56</v>
      </c>
      <c r="F295" s="48" t="s">
        <v>50</v>
      </c>
      <c r="G295" s="48" t="n">
        <v>1</v>
      </c>
      <c r="H295" s="49" t="n">
        <v>310</v>
      </c>
      <c r="I295" s="49" t="n">
        <f aca="false">G295*H295</f>
        <v>310</v>
      </c>
    </row>
    <row r="296" customFormat="false" ht="15" hidden="false" customHeight="false" outlineLevel="0" collapsed="false">
      <c r="A296" s="47" t="n">
        <v>46195</v>
      </c>
      <c r="B296" s="48" t="n">
        <f aca="false">MONTH(A296)</f>
        <v>6</v>
      </c>
      <c r="C296" s="48" t="s">
        <v>24</v>
      </c>
      <c r="D296" s="48" t="s">
        <v>48</v>
      </c>
      <c r="E296" s="48" t="s">
        <v>52</v>
      </c>
      <c r="F296" s="48" t="s">
        <v>50</v>
      </c>
      <c r="G296" s="48" t="n">
        <v>1</v>
      </c>
      <c r="H296" s="49" t="n">
        <v>420</v>
      </c>
      <c r="I296" s="49" t="n">
        <f aca="false">G296*H296</f>
        <v>420</v>
      </c>
    </row>
    <row r="297" customFormat="false" ht="15" hidden="false" customHeight="false" outlineLevel="0" collapsed="false">
      <c r="A297" s="47" t="n">
        <v>46195</v>
      </c>
      <c r="B297" s="48" t="n">
        <f aca="false">MONTH(A297)</f>
        <v>6</v>
      </c>
      <c r="C297" s="48" t="s">
        <v>21</v>
      </c>
      <c r="D297" s="48" t="s">
        <v>45</v>
      </c>
      <c r="E297" s="48" t="s">
        <v>56</v>
      </c>
      <c r="F297" s="48" t="s">
        <v>50</v>
      </c>
      <c r="G297" s="48" t="n">
        <v>1</v>
      </c>
      <c r="H297" s="49" t="n">
        <v>310</v>
      </c>
      <c r="I297" s="49" t="n">
        <f aca="false">G297*H297</f>
        <v>310</v>
      </c>
    </row>
    <row r="298" customFormat="false" ht="15" hidden="false" customHeight="false" outlineLevel="0" collapsed="false">
      <c r="A298" s="47" t="n">
        <v>46196</v>
      </c>
      <c r="B298" s="48" t="n">
        <f aca="false">MONTH(A298)</f>
        <v>6</v>
      </c>
      <c r="C298" s="48" t="s">
        <v>20</v>
      </c>
      <c r="D298" s="48" t="s">
        <v>48</v>
      </c>
      <c r="E298" s="48" t="s">
        <v>57</v>
      </c>
      <c r="F298" s="48" t="s">
        <v>47</v>
      </c>
      <c r="G298" s="48" t="n">
        <v>1</v>
      </c>
      <c r="H298" s="49" t="n">
        <v>2190</v>
      </c>
      <c r="I298" s="49" t="n">
        <f aca="false">G298*H298</f>
        <v>2190</v>
      </c>
    </row>
    <row r="299" customFormat="false" ht="15" hidden="false" customHeight="false" outlineLevel="0" collapsed="false">
      <c r="A299" s="47" t="n">
        <v>46196</v>
      </c>
      <c r="B299" s="48" t="n">
        <f aca="false">MONTH(A299)</f>
        <v>6</v>
      </c>
      <c r="C299" s="48" t="s">
        <v>21</v>
      </c>
      <c r="D299" s="48" t="s">
        <v>45</v>
      </c>
      <c r="E299" s="48" t="s">
        <v>46</v>
      </c>
      <c r="F299" s="48" t="s">
        <v>47</v>
      </c>
      <c r="G299" s="48" t="n">
        <v>1</v>
      </c>
      <c r="H299" s="49" t="n">
        <v>4890</v>
      </c>
      <c r="I299" s="49" t="n">
        <f aca="false">G299*H299</f>
        <v>4890</v>
      </c>
    </row>
    <row r="300" customFormat="false" ht="15" hidden="false" customHeight="false" outlineLevel="0" collapsed="false">
      <c r="A300" s="47" t="n">
        <v>46196</v>
      </c>
      <c r="B300" s="48" t="n">
        <f aca="false">MONTH(A300)</f>
        <v>6</v>
      </c>
      <c r="C300" s="48" t="s">
        <v>20</v>
      </c>
      <c r="D300" s="48" t="s">
        <v>48</v>
      </c>
      <c r="E300" s="48" t="s">
        <v>49</v>
      </c>
      <c r="F300" s="48" t="s">
        <v>50</v>
      </c>
      <c r="G300" s="48" t="n">
        <v>4</v>
      </c>
      <c r="H300" s="49" t="n">
        <v>380</v>
      </c>
      <c r="I300" s="49" t="n">
        <f aca="false">G300*H300</f>
        <v>1520</v>
      </c>
    </row>
    <row r="301" customFormat="false" ht="15" hidden="false" customHeight="false" outlineLevel="0" collapsed="false">
      <c r="A301" s="47" t="n">
        <v>46196</v>
      </c>
      <c r="B301" s="48" t="n">
        <f aca="false">MONTH(A301)</f>
        <v>6</v>
      </c>
      <c r="C301" s="48" t="s">
        <v>20</v>
      </c>
      <c r="D301" s="48" t="s">
        <v>48</v>
      </c>
      <c r="E301" s="48" t="s">
        <v>52</v>
      </c>
      <c r="F301" s="48" t="s">
        <v>50</v>
      </c>
      <c r="G301" s="48" t="n">
        <v>5</v>
      </c>
      <c r="H301" s="49" t="n">
        <v>420</v>
      </c>
      <c r="I301" s="49" t="n">
        <f aca="false">G301*H301</f>
        <v>2100</v>
      </c>
    </row>
    <row r="302" customFormat="false" ht="15" hidden="false" customHeight="false" outlineLevel="0" collapsed="false">
      <c r="A302" s="47" t="n">
        <v>46197</v>
      </c>
      <c r="B302" s="48" t="n">
        <f aca="false">MONTH(A302)</f>
        <v>6</v>
      </c>
      <c r="C302" s="48" t="s">
        <v>21</v>
      </c>
      <c r="D302" s="48" t="s">
        <v>45</v>
      </c>
      <c r="E302" s="48" t="s">
        <v>57</v>
      </c>
      <c r="F302" s="48" t="s">
        <v>47</v>
      </c>
      <c r="G302" s="48" t="n">
        <v>1</v>
      </c>
      <c r="H302" s="49" t="n">
        <v>2190</v>
      </c>
      <c r="I302" s="49" t="n">
        <f aca="false">G302*H302</f>
        <v>2190</v>
      </c>
    </row>
    <row r="303" customFormat="false" ht="15" hidden="false" customHeight="false" outlineLevel="0" collapsed="false">
      <c r="A303" s="47" t="n">
        <v>46197</v>
      </c>
      <c r="B303" s="48" t="n">
        <f aca="false">MONTH(A303)</f>
        <v>6</v>
      </c>
      <c r="C303" s="48" t="s">
        <v>24</v>
      </c>
      <c r="D303" s="48" t="s">
        <v>48</v>
      </c>
      <c r="E303" s="48" t="s">
        <v>57</v>
      </c>
      <c r="F303" s="48" t="s">
        <v>47</v>
      </c>
      <c r="G303" s="48" t="n">
        <v>5</v>
      </c>
      <c r="H303" s="49" t="n">
        <v>2190</v>
      </c>
      <c r="I303" s="49" t="n">
        <f aca="false">G303*H303</f>
        <v>10950</v>
      </c>
    </row>
    <row r="304" customFormat="false" ht="15" hidden="false" customHeight="false" outlineLevel="0" collapsed="false">
      <c r="A304" s="47" t="n">
        <v>46197</v>
      </c>
      <c r="B304" s="48" t="n">
        <f aca="false">MONTH(A304)</f>
        <v>6</v>
      </c>
      <c r="C304" s="48" t="s">
        <v>20</v>
      </c>
      <c r="D304" s="48" t="s">
        <v>48</v>
      </c>
      <c r="E304" s="48" t="s">
        <v>46</v>
      </c>
      <c r="F304" s="48" t="s">
        <v>47</v>
      </c>
      <c r="G304" s="48" t="n">
        <v>5</v>
      </c>
      <c r="H304" s="49" t="n">
        <v>4890</v>
      </c>
      <c r="I304" s="49" t="n">
        <f aca="false">G304*H304</f>
        <v>24450</v>
      </c>
    </row>
    <row r="305" customFormat="false" ht="15" hidden="false" customHeight="false" outlineLevel="0" collapsed="false">
      <c r="A305" s="47" t="n">
        <v>46197</v>
      </c>
      <c r="B305" s="48" t="n">
        <f aca="false">MONTH(A305)</f>
        <v>6</v>
      </c>
      <c r="C305" s="48" t="s">
        <v>23</v>
      </c>
      <c r="D305" s="48" t="s">
        <v>55</v>
      </c>
      <c r="E305" s="48" t="s">
        <v>53</v>
      </c>
      <c r="F305" s="48" t="s">
        <v>54</v>
      </c>
      <c r="G305" s="48" t="n">
        <v>1</v>
      </c>
      <c r="H305" s="49" t="n">
        <v>1290</v>
      </c>
      <c r="I305" s="49" t="n">
        <f aca="false">G305*H305</f>
        <v>1290</v>
      </c>
    </row>
    <row r="306" customFormat="false" ht="15" hidden="false" customHeight="false" outlineLevel="0" collapsed="false">
      <c r="A306" s="47" t="n">
        <v>46198</v>
      </c>
      <c r="B306" s="48" t="n">
        <f aca="false">MONTH(A306)</f>
        <v>6</v>
      </c>
      <c r="C306" s="48" t="s">
        <v>24</v>
      </c>
      <c r="D306" s="48" t="s">
        <v>48</v>
      </c>
      <c r="E306" s="48" t="s">
        <v>58</v>
      </c>
      <c r="F306" s="48" t="s">
        <v>54</v>
      </c>
      <c r="G306" s="48" t="n">
        <v>2</v>
      </c>
      <c r="H306" s="49" t="n">
        <v>2450</v>
      </c>
      <c r="I306" s="49" t="n">
        <f aca="false">G306*H306</f>
        <v>4900</v>
      </c>
    </row>
    <row r="307" customFormat="false" ht="15" hidden="false" customHeight="false" outlineLevel="0" collapsed="false">
      <c r="A307" s="47" t="n">
        <v>46199</v>
      </c>
      <c r="B307" s="48" t="n">
        <f aca="false">MONTH(A307)</f>
        <v>6</v>
      </c>
      <c r="C307" s="48" t="s">
        <v>22</v>
      </c>
      <c r="D307" s="48" t="s">
        <v>45</v>
      </c>
      <c r="E307" s="48" t="s">
        <v>58</v>
      </c>
      <c r="F307" s="48" t="s">
        <v>54</v>
      </c>
      <c r="G307" s="48" t="n">
        <v>3</v>
      </c>
      <c r="H307" s="49" t="n">
        <v>2450</v>
      </c>
      <c r="I307" s="49" t="n">
        <f aca="false">G307*H307</f>
        <v>7350</v>
      </c>
    </row>
    <row r="308" customFormat="false" ht="15" hidden="false" customHeight="false" outlineLevel="0" collapsed="false">
      <c r="A308" s="47" t="n">
        <v>46199</v>
      </c>
      <c r="B308" s="48" t="n">
        <f aca="false">MONTH(A308)</f>
        <v>6</v>
      </c>
      <c r="C308" s="48" t="s">
        <v>21</v>
      </c>
      <c r="D308" s="48" t="s">
        <v>45</v>
      </c>
      <c r="E308" s="48" t="s">
        <v>51</v>
      </c>
      <c r="F308" s="48" t="s">
        <v>50</v>
      </c>
      <c r="G308" s="48" t="n">
        <v>1</v>
      </c>
      <c r="H308" s="49" t="n">
        <v>690</v>
      </c>
      <c r="I308" s="49" t="n">
        <f aca="false">G308*H308</f>
        <v>690</v>
      </c>
    </row>
    <row r="309" customFormat="false" ht="15" hidden="false" customHeight="false" outlineLevel="0" collapsed="false">
      <c r="A309" s="47" t="n">
        <v>46199</v>
      </c>
      <c r="B309" s="48" t="n">
        <f aca="false">MONTH(A309)</f>
        <v>6</v>
      </c>
      <c r="C309" s="48" t="s">
        <v>24</v>
      </c>
      <c r="D309" s="48" t="s">
        <v>48</v>
      </c>
      <c r="E309" s="48" t="s">
        <v>57</v>
      </c>
      <c r="F309" s="48" t="s">
        <v>47</v>
      </c>
      <c r="G309" s="48" t="n">
        <v>1</v>
      </c>
      <c r="H309" s="49" t="n">
        <v>2190</v>
      </c>
      <c r="I309" s="49" t="n">
        <f aca="false">G309*H309</f>
        <v>2190</v>
      </c>
    </row>
    <row r="310" customFormat="false" ht="15" hidden="false" customHeight="false" outlineLevel="0" collapsed="false">
      <c r="A310" s="47" t="n">
        <v>46200</v>
      </c>
      <c r="B310" s="48" t="n">
        <f aca="false">MONTH(A310)</f>
        <v>6</v>
      </c>
      <c r="C310" s="48" t="s">
        <v>22</v>
      </c>
      <c r="D310" s="48" t="s">
        <v>45</v>
      </c>
      <c r="E310" s="48" t="s">
        <v>49</v>
      </c>
      <c r="F310" s="48" t="s">
        <v>50</v>
      </c>
      <c r="G310" s="48" t="n">
        <v>4</v>
      </c>
      <c r="H310" s="49" t="n">
        <v>380</v>
      </c>
      <c r="I310" s="49" t="n">
        <f aca="false">G310*H310</f>
        <v>1520</v>
      </c>
    </row>
    <row r="311" customFormat="false" ht="15" hidden="false" customHeight="false" outlineLevel="0" collapsed="false">
      <c r="A311" s="47" t="n">
        <v>46200</v>
      </c>
      <c r="B311" s="48" t="n">
        <f aca="false">MONTH(A311)</f>
        <v>6</v>
      </c>
      <c r="C311" s="48" t="s">
        <v>22</v>
      </c>
      <c r="D311" s="48" t="s">
        <v>45</v>
      </c>
      <c r="E311" s="48" t="s">
        <v>56</v>
      </c>
      <c r="F311" s="48" t="s">
        <v>50</v>
      </c>
      <c r="G311" s="48" t="n">
        <v>4</v>
      </c>
      <c r="H311" s="49" t="n">
        <v>310</v>
      </c>
      <c r="I311" s="49" t="n">
        <f aca="false">G311*H311</f>
        <v>1240</v>
      </c>
    </row>
    <row r="312" customFormat="false" ht="15" hidden="false" customHeight="false" outlineLevel="0" collapsed="false">
      <c r="A312" s="47" t="n">
        <v>46201</v>
      </c>
      <c r="B312" s="48" t="n">
        <f aca="false">MONTH(A312)</f>
        <v>6</v>
      </c>
      <c r="C312" s="48" t="s">
        <v>21</v>
      </c>
      <c r="D312" s="48" t="s">
        <v>45</v>
      </c>
      <c r="E312" s="48" t="s">
        <v>57</v>
      </c>
      <c r="F312" s="48" t="s">
        <v>47</v>
      </c>
      <c r="G312" s="48" t="n">
        <v>1</v>
      </c>
      <c r="H312" s="49" t="n">
        <v>2190</v>
      </c>
      <c r="I312" s="49" t="n">
        <f aca="false">G312*H312</f>
        <v>2190</v>
      </c>
    </row>
    <row r="313" customFormat="false" ht="15" hidden="false" customHeight="false" outlineLevel="0" collapsed="false">
      <c r="A313" s="47" t="n">
        <v>46201</v>
      </c>
      <c r="B313" s="48" t="n">
        <f aca="false">MONTH(A313)</f>
        <v>6</v>
      </c>
      <c r="C313" s="48" t="s">
        <v>21</v>
      </c>
      <c r="D313" s="48" t="s">
        <v>45</v>
      </c>
      <c r="E313" s="48" t="s">
        <v>56</v>
      </c>
      <c r="F313" s="48" t="s">
        <v>50</v>
      </c>
      <c r="G313" s="48" t="n">
        <v>2</v>
      </c>
      <c r="H313" s="49" t="n">
        <v>310</v>
      </c>
      <c r="I313" s="49" t="n">
        <f aca="false">G313*H313</f>
        <v>620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6"/>
    <col collapsed="false" customWidth="true" hidden="false" outlineLevel="0" max="7" min="2" style="0" width="11"/>
    <col collapsed="false" customWidth="true" hidden="false" outlineLevel="0" max="8" min="8" style="0" width="13"/>
  </cols>
  <sheetData>
    <row r="1" customFormat="false" ht="17.35" hidden="false" customHeight="false" outlineLevel="0" collapsed="false">
      <c r="A1" s="45" t="s">
        <v>59</v>
      </c>
    </row>
    <row r="3" customFormat="false" ht="24" hidden="false" customHeight="true" outlineLevel="0" collapsed="false">
      <c r="A3" s="46" t="s">
        <v>14</v>
      </c>
      <c r="B3" s="46" t="s">
        <v>15</v>
      </c>
      <c r="C3" s="46" t="s">
        <v>16</v>
      </c>
      <c r="D3" s="46" t="s">
        <v>17</v>
      </c>
      <c r="E3" s="46" t="s">
        <v>18</v>
      </c>
      <c r="F3" s="46" t="s">
        <v>19</v>
      </c>
      <c r="G3" s="46" t="s">
        <v>2</v>
      </c>
      <c r="H3" s="46" t="s">
        <v>60</v>
      </c>
    </row>
    <row r="4" customFormat="false" ht="15" hidden="false" customHeight="false" outlineLevel="0" collapsed="false">
      <c r="A4" s="50" t="s">
        <v>20</v>
      </c>
      <c r="B4" s="51" t="n">
        <v>27000</v>
      </c>
      <c r="C4" s="51" t="n">
        <v>29000</v>
      </c>
      <c r="D4" s="51" t="n">
        <v>31000</v>
      </c>
      <c r="E4" s="51" t="n">
        <v>33000</v>
      </c>
      <c r="F4" s="51" t="n">
        <v>34000</v>
      </c>
      <c r="G4" s="51" t="n">
        <v>36000</v>
      </c>
      <c r="H4" s="52" t="n">
        <f aca="false">SUM(B4:G4)</f>
        <v>190000</v>
      </c>
    </row>
    <row r="5" customFormat="false" ht="15" hidden="false" customHeight="false" outlineLevel="0" collapsed="false">
      <c r="A5" s="50" t="s">
        <v>21</v>
      </c>
      <c r="B5" s="51" t="n">
        <v>25000</v>
      </c>
      <c r="C5" s="51" t="n">
        <v>27000</v>
      </c>
      <c r="D5" s="51" t="n">
        <v>28000</v>
      </c>
      <c r="E5" s="51" t="n">
        <v>30000</v>
      </c>
      <c r="F5" s="51" t="n">
        <v>32000</v>
      </c>
      <c r="G5" s="51" t="n">
        <v>33000</v>
      </c>
      <c r="H5" s="52" t="n">
        <f aca="false">SUM(B5:G5)</f>
        <v>175000</v>
      </c>
    </row>
    <row r="6" customFormat="false" ht="15" hidden="false" customHeight="false" outlineLevel="0" collapsed="false">
      <c r="A6" s="50" t="s">
        <v>22</v>
      </c>
      <c r="B6" s="51" t="n">
        <v>18000</v>
      </c>
      <c r="C6" s="51" t="n">
        <v>19000</v>
      </c>
      <c r="D6" s="51" t="n">
        <v>20000</v>
      </c>
      <c r="E6" s="51" t="n">
        <v>21000</v>
      </c>
      <c r="F6" s="51" t="n">
        <v>22000</v>
      </c>
      <c r="G6" s="51" t="n">
        <v>23000</v>
      </c>
      <c r="H6" s="52" t="n">
        <f aca="false">SUM(B6:G6)</f>
        <v>123000</v>
      </c>
    </row>
    <row r="7" customFormat="false" ht="15" hidden="false" customHeight="false" outlineLevel="0" collapsed="false">
      <c r="A7" s="50" t="s">
        <v>23</v>
      </c>
      <c r="B7" s="51" t="n">
        <v>20000</v>
      </c>
      <c r="C7" s="51" t="n">
        <v>21000</v>
      </c>
      <c r="D7" s="51" t="n">
        <v>22000</v>
      </c>
      <c r="E7" s="51" t="n">
        <v>23000</v>
      </c>
      <c r="F7" s="51" t="n">
        <v>25000</v>
      </c>
      <c r="G7" s="51" t="n">
        <v>26000</v>
      </c>
      <c r="H7" s="52" t="n">
        <f aca="false">SUM(B7:G7)</f>
        <v>137000</v>
      </c>
    </row>
    <row r="8" customFormat="false" ht="15" hidden="false" customHeight="false" outlineLevel="0" collapsed="false">
      <c r="A8" s="50" t="s">
        <v>24</v>
      </c>
      <c r="B8" s="51" t="n">
        <v>22000</v>
      </c>
      <c r="C8" s="51" t="n">
        <v>23000</v>
      </c>
      <c r="D8" s="51" t="n">
        <v>25000</v>
      </c>
      <c r="E8" s="51" t="n">
        <v>26000</v>
      </c>
      <c r="F8" s="51" t="n">
        <v>27000</v>
      </c>
      <c r="G8" s="51" t="n">
        <v>29000</v>
      </c>
      <c r="H8" s="52" t="n">
        <f aca="false">SUM(B8:G8)</f>
        <v>152000</v>
      </c>
    </row>
    <row r="9" customFormat="false" ht="15" hidden="false" customHeight="false" outlineLevel="0" collapsed="false">
      <c r="A9" s="50" t="s">
        <v>25</v>
      </c>
      <c r="B9" s="53" t="n">
        <f aca="false">SUM(B4:B8)</f>
        <v>112000</v>
      </c>
      <c r="C9" s="53" t="n">
        <f aca="false">SUM(C4:C8)</f>
        <v>119000</v>
      </c>
      <c r="D9" s="53" t="n">
        <f aca="false">SUM(D4:D8)</f>
        <v>126000</v>
      </c>
      <c r="E9" s="53" t="n">
        <f aca="false">SUM(E4:E8)</f>
        <v>133000</v>
      </c>
      <c r="F9" s="53" t="n">
        <f aca="false">SUM(F4:F8)</f>
        <v>140000</v>
      </c>
      <c r="G9" s="53" t="n">
        <f aca="false">SUM(G4:G8)</f>
        <v>147000</v>
      </c>
      <c r="H9" s="53" t="n">
        <f aca="false">SUM(H4:H8)</f>
        <v>777000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8"/>
    <col collapsed="false" customWidth="true" hidden="false" outlineLevel="0" max="3" min="2" style="0" width="13"/>
    <col collapsed="false" customWidth="true" hidden="false" outlineLevel="0" max="4" min="4" style="0" width="9"/>
    <col collapsed="false" customWidth="true" hidden="false" outlineLevel="0" max="5" min="5" style="0" width="3"/>
    <col collapsed="false" customWidth="true" hidden="false" outlineLevel="0" max="6" min="6" style="0" width="18"/>
    <col collapsed="false" customWidth="true" hidden="false" outlineLevel="0" max="7" min="7" style="0" width="13"/>
    <col collapsed="false" customWidth="true" hidden="false" outlineLevel="0" max="8" min="8" style="0" width="6"/>
    <col collapsed="false" customWidth="true" hidden="false" outlineLevel="0" max="9" min="9" style="0" width="3"/>
    <col collapsed="false" customWidth="true" hidden="false" outlineLevel="0" max="10" min="10" style="0" width="18"/>
    <col collapsed="false" customWidth="true" hidden="false" outlineLevel="0" max="11" min="11" style="0" width="13"/>
    <col collapsed="false" customWidth="true" hidden="false" outlineLevel="0" max="12" min="12" style="0" width="12"/>
    <col collapsed="false" customWidth="true" hidden="false" outlineLevel="0" max="13" min="13" style="0" width="3"/>
    <col collapsed="false" customWidth="true" hidden="false" outlineLevel="0" max="14" min="14" style="0" width="14"/>
    <col collapsed="false" customWidth="true" hidden="false" outlineLevel="0" max="15" min="15" style="0" width="18"/>
  </cols>
  <sheetData>
    <row r="1" customFormat="false" ht="15" hidden="false" customHeight="false" outlineLevel="0" collapsed="false">
      <c r="A1" s="54" t="s">
        <v>61</v>
      </c>
    </row>
    <row r="3" customFormat="false" ht="15" hidden="false" customHeight="false" outlineLevel="0" collapsed="false">
      <c r="A3" s="55" t="s">
        <v>1</v>
      </c>
      <c r="B3" s="55" t="s">
        <v>32</v>
      </c>
      <c r="C3" s="55" t="s">
        <v>62</v>
      </c>
      <c r="D3" s="55" t="s">
        <v>63</v>
      </c>
      <c r="F3" s="55" t="s">
        <v>41</v>
      </c>
      <c r="G3" s="55" t="s">
        <v>32</v>
      </c>
      <c r="H3" s="55" t="s">
        <v>64</v>
      </c>
      <c r="J3" s="55" t="s">
        <v>65</v>
      </c>
      <c r="K3" s="55" t="s">
        <v>32</v>
      </c>
      <c r="L3" s="55" t="s">
        <v>66</v>
      </c>
      <c r="N3" s="0" t="s">
        <v>40</v>
      </c>
      <c r="O3" s="0" t="s">
        <v>67</v>
      </c>
    </row>
    <row r="4" customFormat="false" ht="15" hidden="false" customHeight="false" outlineLevel="0" collapsed="false">
      <c r="A4" s="0" t="s">
        <v>15</v>
      </c>
      <c r="B4" s="52" t="n">
        <f aca="false">SUMIFS(Base!$I$4:$I$313,Base!$B$4:$B$313,1)</f>
        <v>108760</v>
      </c>
      <c r="C4" s="52" t="n">
        <f aca="false">Metas!B9</f>
        <v>112000</v>
      </c>
      <c r="D4" s="0" t="n">
        <f aca="false">COUNTIFS(Base!$B$4:$B$313,1)</f>
        <v>42</v>
      </c>
      <c r="F4" s="0" t="s">
        <v>46</v>
      </c>
      <c r="G4" s="52" t="n">
        <f aca="false">SUMIFS(Base!$I$4:$I$313,Base!$E$4:$E$313,F4)+ROW()/1000000</f>
        <v>195600.000004</v>
      </c>
      <c r="J4" s="0" t="str">
        <f aca="false">INDEX($F$4:$F$11,MATCH(K4,$G$4:$G$11,0))</f>
        <v>Notebook</v>
      </c>
      <c r="K4" s="52" t="n">
        <f aca="false">LARGE($G$4:$G$11,1)</f>
        <v>195600.000004</v>
      </c>
      <c r="L4" s="56" t="n">
        <f aca="false">SUM($K$4:K4)/SUM($K$4:$K$11)</f>
        <v>0.28740614482971</v>
      </c>
      <c r="N4" s="0" t="s">
        <v>48</v>
      </c>
      <c r="O4" s="52" t="n">
        <f aca="false">SUMIFS(Base!$I$4:$I$313,Base!$D$4:$D$313,N4,Base!$B$4:$B$313,Painel!$AB$2)</f>
        <v>72720</v>
      </c>
    </row>
    <row r="5" customFormat="false" ht="15" hidden="false" customHeight="false" outlineLevel="0" collapsed="false">
      <c r="A5" s="0" t="s">
        <v>16</v>
      </c>
      <c r="B5" s="52" t="n">
        <f aca="false">SUMIFS(Base!$I$4:$I$313,Base!$B$4:$B$313,2)</f>
        <v>106330</v>
      </c>
      <c r="C5" s="52" t="n">
        <f aca="false">Metas!C9</f>
        <v>119000</v>
      </c>
      <c r="D5" s="0" t="n">
        <f aca="false">COUNTIFS(Base!$B$4:$B$313,2)</f>
        <v>48</v>
      </c>
      <c r="F5" s="0" t="s">
        <v>57</v>
      </c>
      <c r="G5" s="52" t="n">
        <f aca="false">SUMIFS(Base!$I$4:$I$313,Base!$E$4:$E$313,F5)+ROW()/1000000</f>
        <v>151110.000005</v>
      </c>
      <c r="J5" s="0" t="str">
        <f aca="false">INDEX($F$4:$F$11,MATCH(K5,$G$4:$G$11,0))</f>
        <v>Monitor 4K</v>
      </c>
      <c r="K5" s="52" t="n">
        <f aca="false">LARGE($G$4:$G$11,2)</f>
        <v>151110.000005</v>
      </c>
      <c r="L5" s="56" t="n">
        <f aca="false">SUM($K$4:K5)/SUM($K$4:$K$11)</f>
        <v>0.509440615922585</v>
      </c>
      <c r="N5" s="0" t="s">
        <v>45</v>
      </c>
      <c r="O5" s="52" t="n">
        <f aca="false">SUMIFS(Base!$I$4:$I$313,Base!$D$4:$D$313,N5,Base!$B$4:$B$313,Painel!$AB$2)</f>
        <v>60040</v>
      </c>
    </row>
    <row r="6" customFormat="false" ht="15" hidden="false" customHeight="false" outlineLevel="0" collapsed="false">
      <c r="A6" s="0" t="s">
        <v>17</v>
      </c>
      <c r="B6" s="52" t="n">
        <f aca="false">SUMIFS(Base!$I$4:$I$313,Base!$B$4:$B$313,3)</f>
        <v>69710</v>
      </c>
      <c r="C6" s="52" t="n">
        <f aca="false">Metas!D9</f>
        <v>126000</v>
      </c>
      <c r="D6" s="0" t="n">
        <f aca="false">COUNTIFS(Base!$B$4:$B$313,3)</f>
        <v>48</v>
      </c>
      <c r="F6" s="0" t="s">
        <v>53</v>
      </c>
      <c r="G6" s="52" t="n">
        <f aca="false">SUMIFS(Base!$I$4:$I$313,Base!$E$4:$E$313,F6)+ROW()/1000000</f>
        <v>74820.000006</v>
      </c>
      <c r="J6" s="0" t="str">
        <f aca="false">INDEX($F$4:$F$11,MATCH(K6,$G$4:$G$11,0))</f>
        <v>Cadeira</v>
      </c>
      <c r="K6" s="52" t="n">
        <f aca="false">LARGE($G$4:$G$11,3)</f>
        <v>74820.000006</v>
      </c>
      <c r="L6" s="56" t="n">
        <f aca="false">SUM($K$4:K6)/SUM($K$4:$K$11)</f>
        <v>0.619377874396223</v>
      </c>
      <c r="N6" s="0" t="s">
        <v>55</v>
      </c>
      <c r="O6" s="52" t="n">
        <f aca="false">SUMIFS(Base!$I$4:$I$313,Base!$D$4:$D$313,N6,Base!$B$4:$B$313,Painel!$AB$2)</f>
        <v>12430</v>
      </c>
    </row>
    <row r="7" customFormat="false" ht="15" hidden="false" customHeight="false" outlineLevel="0" collapsed="false">
      <c r="A7" s="0" t="s">
        <v>18</v>
      </c>
      <c r="B7" s="52" t="n">
        <f aca="false">SUMIFS(Base!$I$4:$I$313,Base!$B$4:$B$313,4)</f>
        <v>109590</v>
      </c>
      <c r="C7" s="52" t="n">
        <f aca="false">Metas!E9</f>
        <v>133000</v>
      </c>
      <c r="D7" s="0" t="n">
        <f aca="false">COUNTIFS(Base!$B$4:$B$313,4)</f>
        <v>51</v>
      </c>
      <c r="F7" s="0" t="s">
        <v>58</v>
      </c>
      <c r="G7" s="52" t="n">
        <f aca="false">SUMIFS(Base!$I$4:$I$313,Base!$E$4:$E$313,F7)+ROW()/1000000</f>
        <v>73500.000007</v>
      </c>
      <c r="J7" s="0" t="str">
        <f aca="false">INDEX($F$4:$F$11,MATCH(K7,$G$4:$G$11,0))</f>
        <v>Mesa</v>
      </c>
      <c r="K7" s="52" t="n">
        <f aca="false">LARGE($G$4:$G$11,4)</f>
        <v>73500.000007</v>
      </c>
      <c r="L7" s="56" t="n">
        <f aca="false">SUM($K$4:K7)/SUM($K$4:$K$11)</f>
        <v>0.72737558220074</v>
      </c>
    </row>
    <row r="8" customFormat="false" ht="15" hidden="false" customHeight="false" outlineLevel="0" collapsed="false">
      <c r="A8" s="0" t="s">
        <v>19</v>
      </c>
      <c r="B8" s="52" t="n">
        <f aca="false">SUMIFS(Base!$I$4:$I$313,Base!$B$4:$B$313,5)</f>
        <v>140990</v>
      </c>
      <c r="C8" s="52" t="n">
        <f aca="false">Metas!F9</f>
        <v>140000</v>
      </c>
      <c r="D8" s="0" t="n">
        <f aca="false">COUNTIFS(Base!$B$4:$B$313,5)</f>
        <v>60</v>
      </c>
      <c r="F8" s="0" t="s">
        <v>51</v>
      </c>
      <c r="G8" s="52" t="n">
        <f aca="false">SUMIFS(Base!$I$4:$I$313,Base!$E$4:$E$313,F8)+ROW()/1000000</f>
        <v>57270.000008</v>
      </c>
      <c r="J8" s="0" t="str">
        <f aca="false">INDEX($F$4:$F$11,MATCH(K8,$G$4:$G$11,0))</f>
        <v>Dock USB-C</v>
      </c>
      <c r="K8" s="52" t="n">
        <f aca="false">LARGE($G$4:$G$11,5)</f>
        <v>57270.000008</v>
      </c>
      <c r="L8" s="56" t="n">
        <f aca="false">SUM($K$4:K8)/SUM($K$4:$K$11)</f>
        <v>0.811525632897878</v>
      </c>
    </row>
    <row r="9" customFormat="false" ht="15" hidden="false" customHeight="false" outlineLevel="0" collapsed="false">
      <c r="A9" s="0" t="s">
        <v>2</v>
      </c>
      <c r="B9" s="52" t="n">
        <f aca="false">SUMIFS(Base!$I$4:$I$313,Base!$B$4:$B$313,6)</f>
        <v>145190</v>
      </c>
      <c r="C9" s="52" t="n">
        <f aca="false">Metas!G9</f>
        <v>147000</v>
      </c>
      <c r="D9" s="0" t="n">
        <f aca="false">COUNTIFS(Base!$B$4:$B$313,6)</f>
        <v>61</v>
      </c>
      <c r="F9" s="0" t="s">
        <v>52</v>
      </c>
      <c r="G9" s="52" t="n">
        <f aca="false">SUMIFS(Base!$I$4:$I$313,Base!$E$4:$E$313,F9)+ROW()/1000000</f>
        <v>51660.000009</v>
      </c>
      <c r="J9" s="0" t="str">
        <f aca="false">INDEX($F$4:$F$11,MATCH(K9,$G$4:$G$11,0))</f>
        <v>Headset</v>
      </c>
      <c r="K9" s="52" t="n">
        <f aca="false">LARGE($G$4:$G$11,6)</f>
        <v>51660.000009</v>
      </c>
      <c r="L9" s="56" t="n">
        <f aca="false">SUM($K$4:K9)/SUM($K$4:$K$11)</f>
        <v>0.887432593246476</v>
      </c>
    </row>
    <row r="10" customFormat="false" ht="15" hidden="false" customHeight="false" outlineLevel="0" collapsed="false">
      <c r="F10" s="0" t="s">
        <v>49</v>
      </c>
      <c r="G10" s="52" t="n">
        <f aca="false">SUMIFS(Base!$I$4:$I$313,Base!$E$4:$E$313,F10)+ROW()/1000000</f>
        <v>49020.00001</v>
      </c>
      <c r="J10" s="0" t="str">
        <f aca="false">INDEX($F$4:$F$11,MATCH(K10,$G$4:$G$11,0))</f>
        <v>Teclado</v>
      </c>
      <c r="K10" s="52" t="n">
        <f aca="false">LARGE($G$4:$G$11,7)</f>
        <v>49020.00001</v>
      </c>
      <c r="L10" s="56" t="n">
        <f aca="false">SUM($K$4:K10)/SUM($K$4:$K$11)</f>
        <v>0.959460452255363</v>
      </c>
    </row>
    <row r="11" customFormat="false" ht="15" hidden="false" customHeight="false" outlineLevel="0" collapsed="false">
      <c r="F11" s="0" t="s">
        <v>56</v>
      </c>
      <c r="G11" s="52" t="n">
        <f aca="false">SUMIFS(Base!$I$4:$I$313,Base!$E$4:$E$313,F11)+ROW()/1000000</f>
        <v>27590.000011</v>
      </c>
      <c r="J11" s="0" t="str">
        <f aca="false">INDEX($F$4:$F$11,MATCH(K11,$G$4:$G$11,0))</f>
        <v>Webcam</v>
      </c>
      <c r="K11" s="52" t="n">
        <f aca="false">LARGE($G$4:$G$11,8)</f>
        <v>27590.000011</v>
      </c>
      <c r="L11" s="56" t="n">
        <f aca="false">SUM($K$4:K11)/SUM($K$4:$K$11)</f>
        <v>1</v>
      </c>
    </row>
    <row r="12" customFormat="false" ht="15" hidden="false" customHeight="false" outlineLevel="0" collapsed="false">
      <c r="A12" s="0" t="s">
        <v>14</v>
      </c>
      <c r="B12" s="0" t="s">
        <v>68</v>
      </c>
      <c r="C12" s="0" t="s">
        <v>69</v>
      </c>
    </row>
    <row r="13" customFormat="false" ht="15" hidden="false" customHeight="false" outlineLevel="0" collapsed="false">
      <c r="A13" s="0" t="s">
        <v>20</v>
      </c>
      <c r="B13" s="0" t="n">
        <f aca="false">SUMIFS(Base!$I$4:$I$313,Base!$C$4:$C$313,A13,Base!$B$4:$B$313,Painel!$AB$2)+ROW()/1000000</f>
        <v>44610.000013</v>
      </c>
      <c r="C13" s="52" t="n">
        <f aca="false">INDEX(Metas!$B$4:$G$4,Painel!$AB$2)</f>
        <v>36000</v>
      </c>
    </row>
    <row r="14" customFormat="false" ht="15" hidden="false" customHeight="false" outlineLevel="0" collapsed="false">
      <c r="A14" s="0" t="s">
        <v>21</v>
      </c>
      <c r="B14" s="0" t="n">
        <f aca="false">SUMIFS(Base!$I$4:$I$313,Base!$C$4:$C$313,A14,Base!$B$4:$B$313,Painel!$AB$2)+ROW()/1000000</f>
        <v>28500.000014</v>
      </c>
      <c r="C14" s="52" t="n">
        <f aca="false">INDEX(Metas!$B$5:$G$5,Painel!$AB$2)</f>
        <v>33000</v>
      </c>
    </row>
    <row r="15" customFormat="false" ht="15" hidden="false" customHeight="false" outlineLevel="0" collapsed="false">
      <c r="A15" s="0" t="s">
        <v>22</v>
      </c>
      <c r="B15" s="0" t="n">
        <f aca="false">SUMIFS(Base!$I$4:$I$313,Base!$C$4:$C$313,A15,Base!$B$4:$B$313,Painel!$AB$2)+ROW()/1000000</f>
        <v>31540.000015</v>
      </c>
      <c r="C15" s="52" t="n">
        <f aca="false">INDEX(Metas!$B$6:$G$6,Painel!$AB$2)</f>
        <v>23000</v>
      </c>
    </row>
    <row r="16" customFormat="false" ht="15" hidden="false" customHeight="false" outlineLevel="0" collapsed="false">
      <c r="A16" s="0" t="s">
        <v>23</v>
      </c>
      <c r="B16" s="0" t="n">
        <f aca="false">SUMIFS(Base!$I$4:$I$313,Base!$C$4:$C$313,A16,Base!$B$4:$B$313,Painel!$AB$2)+ROW()/1000000</f>
        <v>12430.000016</v>
      </c>
      <c r="C16" s="52" t="n">
        <f aca="false">INDEX(Metas!$B$7:$G$7,Painel!$AB$2)</f>
        <v>26000</v>
      </c>
    </row>
    <row r="17" customFormat="false" ht="15" hidden="false" customHeight="false" outlineLevel="0" collapsed="false">
      <c r="A17" s="0" t="s">
        <v>24</v>
      </c>
      <c r="B17" s="0" t="n">
        <f aca="false">SUMIFS(Base!$I$4:$I$313,Base!$C$4:$C$313,A17,Base!$B$4:$B$313,Painel!$AB$2)+ROW()/1000000</f>
        <v>28110.000017</v>
      </c>
      <c r="C17" s="52" t="n">
        <f aca="false">INDEX(Metas!$B$8:$G$8,Painel!$AB$2)</f>
        <v>29000</v>
      </c>
    </row>
    <row r="22" customFormat="false" ht="15" hidden="false" customHeight="false" outlineLevel="0" collapsed="false">
      <c r="A22" s="0" t="s">
        <v>41</v>
      </c>
      <c r="B22" s="0" t="s">
        <v>68</v>
      </c>
    </row>
    <row r="23" customFormat="false" ht="15" hidden="false" customHeight="false" outlineLevel="0" collapsed="false">
      <c r="A23" s="0" t="s">
        <v>46</v>
      </c>
      <c r="B23" s="0" t="n">
        <f aca="false">SUMIFS(Base!$I$4:$I$313,Base!$E$4:$E$313,A23,Base!$B$4:$B$313,Painel!$AB$2)+ROW()/1000000</f>
        <v>39120.000023</v>
      </c>
    </row>
    <row r="24" customFormat="false" ht="15" hidden="false" customHeight="false" outlineLevel="0" collapsed="false">
      <c r="A24" s="0" t="s">
        <v>57</v>
      </c>
      <c r="B24" s="0" t="n">
        <f aca="false">SUMIFS(Base!$I$4:$I$313,Base!$E$4:$E$313,A24,Base!$B$4:$B$313,Painel!$AB$2)+ROW()/1000000</f>
        <v>24090.000024</v>
      </c>
    </row>
    <row r="25" customFormat="false" ht="15" hidden="false" customHeight="false" outlineLevel="0" collapsed="false">
      <c r="A25" s="0" t="s">
        <v>53</v>
      </c>
      <c r="B25" s="0" t="n">
        <f aca="false">SUMIFS(Base!$I$4:$I$313,Base!$E$4:$E$313,A25,Base!$B$4:$B$313,Painel!$AB$2)+ROW()/1000000</f>
        <v>11610.000025</v>
      </c>
    </row>
    <row r="26" customFormat="false" ht="15" hidden="false" customHeight="false" outlineLevel="0" collapsed="false">
      <c r="A26" s="0" t="s">
        <v>58</v>
      </c>
      <c r="B26" s="0" t="n">
        <f aca="false">SUMIFS(Base!$I$4:$I$313,Base!$E$4:$E$313,A26,Base!$B$4:$B$313,Painel!$AB$2)+ROW()/1000000</f>
        <v>29400.000026</v>
      </c>
    </row>
    <row r="27" customFormat="false" ht="15" hidden="false" customHeight="false" outlineLevel="0" collapsed="false">
      <c r="A27" s="0" t="s">
        <v>51</v>
      </c>
      <c r="B27" s="0" t="n">
        <f aca="false">SUMIFS(Base!$I$4:$I$313,Base!$E$4:$E$313,A27,Base!$B$4:$B$313,Painel!$AB$2)+ROW()/1000000</f>
        <v>8970.000027</v>
      </c>
    </row>
    <row r="28" customFormat="false" ht="15" hidden="false" customHeight="false" outlineLevel="0" collapsed="false">
      <c r="A28" s="0" t="s">
        <v>52</v>
      </c>
      <c r="B28" s="0" t="n">
        <f aca="false">SUMIFS(Base!$I$4:$I$313,Base!$E$4:$E$313,A28,Base!$B$4:$B$313,Painel!$AB$2)+ROW()/1000000</f>
        <v>15120.000028</v>
      </c>
    </row>
    <row r="29" customFormat="false" ht="15" hidden="false" customHeight="false" outlineLevel="0" collapsed="false">
      <c r="A29" s="0" t="s">
        <v>49</v>
      </c>
      <c r="B29" s="0" t="n">
        <f aca="false">SUMIFS(Base!$I$4:$I$313,Base!$E$4:$E$313,A29,Base!$B$4:$B$313,Painel!$AB$2)+ROW()/1000000</f>
        <v>12540.000029</v>
      </c>
    </row>
    <row r="30" customFormat="false" ht="15" hidden="false" customHeight="false" outlineLevel="0" collapsed="false">
      <c r="A30" s="0" t="s">
        <v>56</v>
      </c>
      <c r="B30" s="0" t="n">
        <f aca="false">SUMIFS(Base!$I$4:$I$313,Base!$E$4:$E$313,A30,Base!$B$4:$B$313,Painel!$AB$2)+ROW()/1000000</f>
        <v>4340.00003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LibreOffice/26.8.1.1$MacOSX_AARCH64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2026-10-13T13:55:19Z</dcterms:created>
  <dc:creator>openpyxl</dc:creator>
  <dc:description/>
  <dc:language>en-US</dc:language>
  <cp:lastModifiedBy/>
  <dcterms:modified xsi:type="dcterms:W3CDTF">2026-10-13T10:55:22Z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